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基礎" sheetId="1" r:id="rId1"/>
    <sheet name="単純集計" sheetId="2" r:id="rId2"/>
  </sheets>
  <definedNames>
    <definedName name="I">'基礎'!$F$14:$F$320</definedName>
    <definedName name="II">'基礎'!$T$14:$T$320</definedName>
    <definedName name="III">'基礎'!$X$14:$X$320</definedName>
    <definedName name="IV">'基礎'!$AJ$14:$AJ$320</definedName>
    <definedName name="勤続">'基礎'!$C$14:$C$320</definedName>
    <definedName name="職種">'基礎'!$D$14:$D$320</definedName>
    <definedName name="性別">'基礎'!$B$14:$B$320</definedName>
    <definedName name="全体">'基礎'!$A$14:$AT$320</definedName>
    <definedName name="年代">'基礎'!$E$14:$E$320</definedName>
  </definedNames>
  <calcPr fullCalcOnLoad="1"/>
</workbook>
</file>

<file path=xl/sharedStrings.xml><?xml version="1.0" encoding="utf-8"?>
<sst xmlns="http://schemas.openxmlformats.org/spreadsheetml/2006/main" count="234" uniqueCount="187">
  <si>
    <t>青年の意識実態調査　入力用ワークシート</t>
  </si>
  <si>
    <t>ID</t>
  </si>
  <si>
    <t>年代</t>
  </si>
  <si>
    <t>男性=1</t>
  </si>
  <si>
    <t>女性=2</t>
  </si>
  <si>
    <t>～20=1</t>
  </si>
  <si>
    <t>20～=2</t>
  </si>
  <si>
    <t>25～=3</t>
  </si>
  <si>
    <t>30～=4</t>
  </si>
  <si>
    <t>35～=5</t>
  </si>
  <si>
    <t>不明=0</t>
  </si>
  <si>
    <t>勤続</t>
  </si>
  <si>
    <t>職種</t>
  </si>
  <si>
    <t>基礎項目</t>
  </si>
  <si>
    <t>問２・辞めたいと思ったことは？</t>
  </si>
  <si>
    <t>II-c内容</t>
  </si>
  <si>
    <t>Ib-f内容</t>
  </si>
  <si>
    <t>Ia-d内容</t>
  </si>
  <si>
    <t>問３・職場で意見が言えるか？</t>
  </si>
  <si>
    <t>III-d内容</t>
  </si>
  <si>
    <t>問３・ｂと答えた理由</t>
  </si>
  <si>
    <t>I-e内容</t>
  </si>
  <si>
    <t>II-a理由</t>
  </si>
  <si>
    <t>II-b理由</t>
  </si>
  <si>
    <t>↓回答したものに「1」を f の場合は内容も入力</t>
  </si>
  <si>
    <t>↓回答したものに「1」を d の場合は内容も入力</t>
  </si>
  <si>
    <t>IIIb-d内容</t>
  </si>
  <si>
    <t>問３・ｃと答えた理由</t>
  </si>
  <si>
    <t>IIIc-d内容</t>
  </si>
  <si>
    <t>問４・相談できる人がいるか？</t>
  </si>
  <si>
    <t>IV-d理由</t>
  </si>
  <si>
    <t>問５・不満を誰に聞いてもらうか？</t>
  </si>
  <si>
    <t>V-h内容</t>
  </si>
  <si>
    <t>春闘要求など</t>
  </si>
  <si>
    <t>↓回答したものに「1」を、d　は内容も入力</t>
  </si>
  <si>
    <t>↓回答したものに「1」を、h　は内容も入力</t>
  </si>
  <si>
    <t>問６・どんなことをしたらよいと思うか?</t>
  </si>
  <si>
    <t>DATA数</t>
  </si>
  <si>
    <t>①</t>
  </si>
  <si>
    <t>職　種</t>
  </si>
  <si>
    <t>数</t>
  </si>
  <si>
    <t>％</t>
  </si>
  <si>
    <t>NA</t>
  </si>
  <si>
    <t>合計</t>
  </si>
  <si>
    <t>NA</t>
  </si>
  <si>
    <t>a.楽しい</t>
  </si>
  <si>
    <t>b.楽しくない</t>
  </si>
  <si>
    <t>d.その他</t>
  </si>
  <si>
    <t>ＮＡ</t>
  </si>
  <si>
    <t>合計</t>
  </si>
  <si>
    <t>a.ある</t>
  </si>
  <si>
    <t>b.ない</t>
  </si>
  <si>
    <t>c.その他</t>
  </si>
  <si>
    <t>a.言える</t>
  </si>
  <si>
    <t>b.言えない</t>
  </si>
  <si>
    <t>c.言わない</t>
  </si>
  <si>
    <t>a.言うのが怖い</t>
  </si>
  <si>
    <t>b.言える雰囲気がない</t>
  </si>
  <si>
    <t>c.言っても意見が通らない</t>
  </si>
  <si>
    <t>a.面倒くさい</t>
  </si>
  <si>
    <t>c.自分が言わなくても誰かが言ってくれる</t>
  </si>
  <si>
    <t>同じ職場に悩みを相談できる人がいますか？</t>
  </si>
  <si>
    <t>a.いる</t>
  </si>
  <si>
    <t>b.いない</t>
  </si>
  <si>
    <t>c.職場の先輩</t>
  </si>
  <si>
    <t>d.職場の後輩</t>
  </si>
  <si>
    <t>e.同期生</t>
  </si>
  <si>
    <t>性別</t>
  </si>
  <si>
    <t>男性</t>
  </si>
  <si>
    <t>女性</t>
  </si>
  <si>
    <t>NA</t>
  </si>
  <si>
    <t>数</t>
  </si>
  <si>
    <t>％</t>
  </si>
  <si>
    <t>勤続年数</t>
  </si>
  <si>
    <t>平均</t>
  </si>
  <si>
    <t>～３</t>
  </si>
  <si>
    <t>３～６</t>
  </si>
  <si>
    <t>７～９</t>
  </si>
  <si>
    <t>１０～１２</t>
  </si>
  <si>
    <t>１３～</t>
  </si>
  <si>
    <t>②</t>
  </si>
  <si>
    <t>③</t>
  </si>
  <si>
    <t>④</t>
  </si>
  <si>
    <t>２０歳未満</t>
  </si>
  <si>
    <t>２０～２５</t>
  </si>
  <si>
    <t>２６～３０</t>
  </si>
  <si>
    <t>３１～３５</t>
  </si>
  <si>
    <t>３６～４０</t>
  </si>
  <si>
    <t>I</t>
  </si>
  <si>
    <t>e.その他</t>
  </si>
  <si>
    <t>d.どちらでもない</t>
  </si>
  <si>
    <t>c.楽しい時もあれば楽しくない時もある</t>
  </si>
  <si>
    <t>今の仕事は楽しいですか？</t>
  </si>
  <si>
    <t>Ia</t>
  </si>
  <si>
    <t>a.仕事自体・仕事内容</t>
  </si>
  <si>
    <t xml:space="preserve"> I でa.c.と回答　どんなところが楽しいですか？（複数回答）</t>
  </si>
  <si>
    <t xml:space="preserve"> I でb.c.と回答　どんなところが楽しくないか？（複数回答）</t>
  </si>
  <si>
    <t>b.患者との関わり合い</t>
  </si>
  <si>
    <t>c.職場の雰囲気</t>
  </si>
  <si>
    <t>Iｂ</t>
  </si>
  <si>
    <t>d.責任が重すぎる</t>
  </si>
  <si>
    <t>e.配置転換して間もない</t>
  </si>
  <si>
    <t>II</t>
  </si>
  <si>
    <t>今まで辞めたいと思ったことはありますか？</t>
  </si>
  <si>
    <t>III</t>
  </si>
  <si>
    <t>職場で自分の意見がしっかり言えますか？</t>
  </si>
  <si>
    <t>IIIｂ</t>
  </si>
  <si>
    <t>IIIｃ</t>
  </si>
  <si>
    <t xml:space="preserve"> III でc.と回答　何故言わないのか？（複数回答可）</t>
  </si>
  <si>
    <t xml:space="preserve"> III でb.と回答　なぜ言えないのか？（複数回答可）</t>
  </si>
  <si>
    <t>b.言ってもかわらないと思う</t>
  </si>
  <si>
    <t>IV</t>
  </si>
  <si>
    <t>c.悩みはない</t>
  </si>
  <si>
    <t>V</t>
  </si>
  <si>
    <t>仕事での不満は、誰に聞いてもらいますか？（複数回答可）</t>
  </si>
  <si>
    <t>a.労働組合の人</t>
  </si>
  <si>
    <t>b.家族</t>
  </si>
  <si>
    <t>f.恋人・配偶者</t>
  </si>
  <si>
    <t>g.職場以外の友人</t>
  </si>
  <si>
    <t>h.その他</t>
  </si>
  <si>
    <t>調査項目</t>
  </si>
  <si>
    <t>看護職=1</t>
  </si>
  <si>
    <t>介護職=2</t>
  </si>
  <si>
    <t>看護職</t>
  </si>
  <si>
    <t>介護職</t>
  </si>
  <si>
    <t>青年の意識実態調査（単純集計結果）</t>
  </si>
  <si>
    <t>※ID1～5まで、サンプルデータが入っています。上書きないしは消去して利用してください。</t>
  </si>
  <si>
    <t>合計数</t>
  </si>
  <si>
    <t>平均勤続</t>
  </si>
  <si>
    <t>a</t>
  </si>
  <si>
    <t>b</t>
  </si>
  <si>
    <t>c</t>
  </si>
  <si>
    <t>入力値を</t>
  </si>
  <si>
    <t>そのまま</t>
  </si>
  <si>
    <t>入力</t>
  </si>
  <si>
    <t>方法</t>
  </si>
  <si>
    <t>↓半角でa～eを入力</t>
  </si>
  <si>
    <t>I</t>
  </si>
  <si>
    <t>Ia-b</t>
  </si>
  <si>
    <t>Ia-c</t>
  </si>
  <si>
    <t>Ia-d</t>
  </si>
  <si>
    <t>Ib-a</t>
  </si>
  <si>
    <t>Ib-b</t>
  </si>
  <si>
    <t>Ib-c</t>
  </si>
  <si>
    <t>Ib-d</t>
  </si>
  <si>
    <t>Ib-e</t>
  </si>
  <si>
    <t>Ib-f</t>
  </si>
  <si>
    <t>IIIb-a</t>
  </si>
  <si>
    <t>IIIb-b</t>
  </si>
  <si>
    <t>IIIb-c</t>
  </si>
  <si>
    <t>IIIb-d</t>
  </si>
  <si>
    <t>IIIc-a</t>
  </si>
  <si>
    <t>IIIc-b</t>
  </si>
  <si>
    <t>IIIc-c</t>
  </si>
  <si>
    <t>IIIc-d</t>
  </si>
  <si>
    <t>V-a</t>
  </si>
  <si>
    <t>V-b</t>
  </si>
  <si>
    <t>V-c</t>
  </si>
  <si>
    <t>V-d</t>
  </si>
  <si>
    <t>V-e</t>
  </si>
  <si>
    <t>V-f</t>
  </si>
  <si>
    <t>V-g</t>
  </si>
  <si>
    <t>V-h</t>
  </si>
  <si>
    <t>VI</t>
  </si>
  <si>
    <t>VII</t>
  </si>
  <si>
    <t>Ia-a</t>
  </si>
  <si>
    <t>II</t>
  </si>
  <si>
    <t>↓半角でa～cを入力</t>
  </si>
  <si>
    <t>問１・仕事は楽しいか？</t>
  </si>
  <si>
    <t>問１・どんなところが楽しいか？</t>
  </si>
  <si>
    <t>問１・どんなところが楽しくないか？</t>
  </si>
  <si>
    <t>↓半角でa～dを入力</t>
  </si>
  <si>
    <t>III</t>
  </si>
  <si>
    <t>↓半角でa～dを入力、d　は内容も</t>
  </si>
  <si>
    <t>※300名以上のデータを入力する場合は、ID=305の下の部分で行を挿入してください。</t>
  </si>
  <si>
    <t>医療技術職</t>
  </si>
  <si>
    <t>事務職</t>
  </si>
  <si>
    <t>保育士</t>
  </si>
  <si>
    <t>技能労務職</t>
  </si>
  <si>
    <t>事務職=4</t>
  </si>
  <si>
    <t>NA</t>
  </si>
  <si>
    <t>技術職=3</t>
  </si>
  <si>
    <t>技能労務=5</t>
  </si>
  <si>
    <t>保育士=6</t>
  </si>
  <si>
    <t>その他=7</t>
  </si>
  <si>
    <t>その他</t>
  </si>
  <si>
    <t>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</si>
</sst>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  <font>
      <sz val="10.5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7" fontId="0" fillId="0" borderId="0" xfId="0" applyNumberFormat="1" applyAlignment="1">
      <alignment/>
    </xf>
    <xf numFmtId="176" fontId="0" fillId="0" borderId="3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8" fontId="0" fillId="0" borderId="6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/>
    </xf>
    <xf numFmtId="178" fontId="0" fillId="0" borderId="6" xfId="0" applyNumberFormat="1" applyBorder="1" applyAlignment="1">
      <alignment horizontal="center"/>
    </xf>
    <xf numFmtId="178" fontId="0" fillId="0" borderId="35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178" fontId="0" fillId="0" borderId="18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性別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'単純集計'!$D$4</c:f>
              <c:strCache>
                <c:ptCount val="1"/>
                <c:pt idx="0">
                  <c:v>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'単純集計'!$C$5:$C$7</c:f>
              <c:strCache/>
            </c:strRef>
          </c:cat>
          <c:val>
            <c:numRef>
              <c:f>'単純集計'!$D$5:$D$7</c:f>
              <c:numCache/>
            </c:numRef>
          </c:val>
        </c:ser>
        <c:ser>
          <c:idx val="1"/>
          <c:order val="1"/>
          <c:tx>
            <c:strRef>
              <c:f>'単純集計'!$E$4</c:f>
              <c:strCache>
                <c:ptCount val="1"/>
                <c:pt idx="0">
                  <c:v>％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'単純集計'!$C$5:$C$7</c:f>
              <c:strCache/>
            </c:strRef>
          </c:cat>
          <c:val>
            <c:numRef>
              <c:f>'単純集計'!$E$5:$E$7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III-ｂ　なぜ意見が言えないのか？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175"/>
          <c:w val="0.89425"/>
          <c:h val="0.66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'単純集計'!$C$73:$C$76</c:f>
              <c:strCache/>
            </c:strRef>
          </c:cat>
          <c:val>
            <c:numRef>
              <c:f>'単純集計'!$E$73:$E$76</c:f>
              <c:numCache/>
            </c:numRef>
          </c:val>
        </c:ser>
        <c:axId val="18683725"/>
        <c:axId val="50713330"/>
      </c:barChart>
      <c:catAx>
        <c:axId val="186837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-6000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13330"/>
        <c:crosses val="autoZero"/>
        <c:auto val="1"/>
        <c:lblOffset val="100"/>
        <c:noMultiLvlLbl val="0"/>
      </c:catAx>
      <c:valAx>
        <c:axId val="50713330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8683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III-ｃ　なぜ言わないのか？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375"/>
          <c:w val="0.96975"/>
          <c:h val="0.712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'単純集計'!$C$79:$C$82</c:f>
              <c:strCache/>
            </c:strRef>
          </c:cat>
          <c:val>
            <c:numRef>
              <c:f>'単純集計'!$E$79:$E$82</c:f>
              <c:numCache/>
            </c:numRef>
          </c:val>
        </c:ser>
        <c:axId val="3451931"/>
        <c:axId val="48734616"/>
      </c:barChart>
      <c:catAx>
        <c:axId val="34519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8734616"/>
        <c:crosses val="autoZero"/>
        <c:auto val="1"/>
        <c:lblOffset val="100"/>
        <c:noMultiLvlLbl val="0"/>
      </c:catAx>
      <c:valAx>
        <c:axId val="4873461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451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ＩＶ　悩みを相談できる人がいますか？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'単純集計'!$C$85:$C$89</c:f>
              <c:strCache/>
            </c:strRef>
          </c:cat>
          <c:val>
            <c:numRef>
              <c:f>'単純集計'!$E$85:$E$89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Ｖ　仕事の不満は誰に聞いてもらいますか？</a:t>
            </a:r>
          </a:p>
        </c:rich>
      </c:tx>
      <c:layout>
        <c:manualLayout>
          <c:xMode val="factor"/>
          <c:yMode val="factor"/>
          <c:x val="-0.008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175"/>
          <c:w val="0.96425"/>
          <c:h val="0.839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'単純集計'!$C$92:$C$99</c:f>
              <c:strCache/>
            </c:strRef>
          </c:cat>
          <c:val>
            <c:numRef>
              <c:f>'単純集計'!$E$92:$E$99</c:f>
              <c:numCache/>
            </c:numRef>
          </c:val>
        </c:ser>
        <c:axId val="32797817"/>
        <c:axId val="60562702"/>
      </c:barChart>
      <c:catAx>
        <c:axId val="327978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0562702"/>
        <c:crosses val="autoZero"/>
        <c:auto val="1"/>
        <c:lblOffset val="100"/>
        <c:noMultiLvlLbl val="0"/>
      </c:catAx>
      <c:valAx>
        <c:axId val="6056270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2797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勤続年数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'単純集計'!$D$9</c:f>
              <c:strCache>
                <c:ptCount val="1"/>
                <c:pt idx="0">
                  <c:v>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'単純集計'!$C$10:$C$15</c:f>
              <c:strCache/>
            </c:strRef>
          </c:cat>
          <c:val>
            <c:numRef>
              <c:f>'単純集計'!$D$10:$D$15</c:f>
              <c:numCache/>
            </c:numRef>
          </c:val>
        </c:ser>
        <c:ser>
          <c:idx val="1"/>
          <c:order val="1"/>
          <c:tx>
            <c:strRef>
              <c:f>'単純集計'!$E$9</c:f>
              <c:strCache>
                <c:ptCount val="1"/>
                <c:pt idx="0">
                  <c:v>％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'単純集計'!$C$10:$C$15</c:f>
              <c:strCache/>
            </c:strRef>
          </c:cat>
          <c:val>
            <c:numRef>
              <c:f>'単純集計'!$E$10:$E$15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職種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'単純集計'!$D$18</c:f>
              <c:strCache>
                <c:ptCount val="1"/>
                <c:pt idx="0">
                  <c:v>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'単純集計'!$C$19:$C$25</c:f>
              <c:strCache/>
            </c:strRef>
          </c:cat>
          <c:val>
            <c:numRef>
              <c:f>'単純集計'!$D$19:$D$25</c:f>
              <c:numCache/>
            </c:numRef>
          </c:val>
        </c:ser>
        <c:ser>
          <c:idx val="1"/>
          <c:order val="1"/>
          <c:tx>
            <c:strRef>
              <c:f>'単純集計'!$E$18</c:f>
              <c:strCache>
                <c:ptCount val="1"/>
                <c:pt idx="0">
                  <c:v>％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'単純集計'!$C$19:$C$25</c:f>
              <c:strCache/>
            </c:strRef>
          </c:cat>
          <c:val>
            <c:numRef>
              <c:f>'単純集計'!$E$19:$E$25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年代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'単純集計'!$D$27</c:f>
              <c:strCache>
                <c:ptCount val="1"/>
                <c:pt idx="0">
                  <c:v>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'単純集計'!$C$28:$C$33</c:f>
              <c:strCache/>
            </c:strRef>
          </c:cat>
          <c:val>
            <c:numRef>
              <c:f>'単純集計'!$D$28:$D$33</c:f>
              <c:numCache/>
            </c:numRef>
          </c:val>
        </c:ser>
        <c:ser>
          <c:idx val="1"/>
          <c:order val="1"/>
          <c:tx>
            <c:strRef>
              <c:f>'単純集計'!$E$27</c:f>
              <c:strCache>
                <c:ptCount val="1"/>
                <c:pt idx="0">
                  <c:v>％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'単純集計'!$C$28:$C$33</c:f>
              <c:strCache/>
            </c:strRef>
          </c:cat>
          <c:val>
            <c:numRef>
              <c:f>'単純集計'!$E$28:$E$33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I　今の仕事は楽しいですか？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'単純集計'!$C$38:$C$43</c:f>
              <c:strCache/>
            </c:strRef>
          </c:cat>
          <c:val>
            <c:numRef>
              <c:f>'単純集計'!$D$38:$D$43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'単純集計'!$C$38:$C$43</c:f>
              <c:strCache/>
            </c:strRef>
          </c:cat>
          <c:val>
            <c:numRef>
              <c:f>'単純集計'!$E$38:$E$43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Ｉ-ａ　どんなところが楽しいか？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'単純集計'!$C$46:$C$49</c:f>
              <c:strCache/>
            </c:strRef>
          </c:cat>
          <c:val>
            <c:numRef>
              <c:f>'単純集計'!$E$46:$E$49</c:f>
              <c:numCache/>
            </c:numRef>
          </c:val>
        </c:ser>
        <c:axId val="17002081"/>
        <c:axId val="28695062"/>
      </c:barChart>
      <c:catAx>
        <c:axId val="170020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8695062"/>
        <c:crosses val="autoZero"/>
        <c:auto val="1"/>
        <c:lblOffset val="100"/>
        <c:noMultiLvlLbl val="0"/>
      </c:catAx>
      <c:valAx>
        <c:axId val="2869506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7002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I-ｂ　どんなところが楽しくないか？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'単純集計'!$C$52:$C$57</c:f>
              <c:strCache/>
            </c:strRef>
          </c:cat>
          <c:val>
            <c:numRef>
              <c:f>'単純集計'!$E$52:$E$57</c:f>
              <c:numCache/>
            </c:numRef>
          </c:val>
        </c:ser>
        <c:axId val="44443279"/>
        <c:axId val="6683548"/>
      </c:barChart>
      <c:catAx>
        <c:axId val="444432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683548"/>
        <c:crosses val="autoZero"/>
        <c:auto val="1"/>
        <c:lblOffset val="100"/>
        <c:noMultiLvlLbl val="0"/>
      </c:catAx>
      <c:valAx>
        <c:axId val="668354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4443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ＩＩ　今まで辞めたいと思ったことがあるか？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'単純集計'!$C$60:$C$63</c:f>
              <c:strCache/>
            </c:strRef>
          </c:cat>
          <c:val>
            <c:numRef>
              <c:f>'単純集計'!$E$60:$E$63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ＩＩＩ　職場で自分の意見が言えるか？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'単純集計'!$C$66:$C$70</c:f>
              <c:strCache/>
            </c:strRef>
          </c:cat>
          <c:val>
            <c:numRef>
              <c:f>'単純集計'!$E$66:$E$70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9525</xdr:rowOff>
    </xdr:from>
    <xdr:to>
      <xdr:col>14</xdr:col>
      <xdr:colOff>57150</xdr:colOff>
      <xdr:row>13</xdr:row>
      <xdr:rowOff>152400</xdr:rowOff>
    </xdr:to>
    <xdr:graphicFrame>
      <xdr:nvGraphicFramePr>
        <xdr:cNvPr id="1" name="Chart 2"/>
        <xdr:cNvGraphicFramePr/>
      </xdr:nvGraphicFramePr>
      <xdr:xfrm>
        <a:off x="4943475" y="485775"/>
        <a:ext cx="40290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</xdr:row>
      <xdr:rowOff>19050</xdr:rowOff>
    </xdr:from>
    <xdr:to>
      <xdr:col>20</xdr:col>
      <xdr:colOff>57150</xdr:colOff>
      <xdr:row>15</xdr:row>
      <xdr:rowOff>95250</xdr:rowOff>
    </xdr:to>
    <xdr:graphicFrame>
      <xdr:nvGraphicFramePr>
        <xdr:cNvPr id="2" name="Chart 3"/>
        <xdr:cNvGraphicFramePr/>
      </xdr:nvGraphicFramePr>
      <xdr:xfrm>
        <a:off x="9058275" y="495300"/>
        <a:ext cx="40290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14</xdr:row>
      <xdr:rowOff>85725</xdr:rowOff>
    </xdr:from>
    <xdr:to>
      <xdr:col>14</xdr:col>
      <xdr:colOff>57150</xdr:colOff>
      <xdr:row>32</xdr:row>
      <xdr:rowOff>161925</xdr:rowOff>
    </xdr:to>
    <xdr:graphicFrame>
      <xdr:nvGraphicFramePr>
        <xdr:cNvPr id="3" name="Chart 4"/>
        <xdr:cNvGraphicFramePr/>
      </xdr:nvGraphicFramePr>
      <xdr:xfrm>
        <a:off x="4943475" y="2743200"/>
        <a:ext cx="40290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152400</xdr:colOff>
      <xdr:row>16</xdr:row>
      <xdr:rowOff>9525</xdr:rowOff>
    </xdr:from>
    <xdr:to>
      <xdr:col>20</xdr:col>
      <xdr:colOff>66675</xdr:colOff>
      <xdr:row>28</xdr:row>
      <xdr:rowOff>114300</xdr:rowOff>
    </xdr:to>
    <xdr:graphicFrame>
      <xdr:nvGraphicFramePr>
        <xdr:cNvPr id="4" name="Chart 5"/>
        <xdr:cNvGraphicFramePr/>
      </xdr:nvGraphicFramePr>
      <xdr:xfrm>
        <a:off x="9067800" y="3028950"/>
        <a:ext cx="40290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180975</xdr:colOff>
      <xdr:row>35</xdr:row>
      <xdr:rowOff>9525</xdr:rowOff>
    </xdr:from>
    <xdr:to>
      <xdr:col>14</xdr:col>
      <xdr:colOff>38100</xdr:colOff>
      <xdr:row>55</xdr:row>
      <xdr:rowOff>66675</xdr:rowOff>
    </xdr:to>
    <xdr:graphicFrame>
      <xdr:nvGraphicFramePr>
        <xdr:cNvPr id="5" name="Chart 6"/>
        <xdr:cNvGraphicFramePr/>
      </xdr:nvGraphicFramePr>
      <xdr:xfrm>
        <a:off x="4953000" y="6391275"/>
        <a:ext cx="40005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152400</xdr:colOff>
      <xdr:row>29</xdr:row>
      <xdr:rowOff>9525</xdr:rowOff>
    </xdr:from>
    <xdr:to>
      <xdr:col>22</xdr:col>
      <xdr:colOff>114300</xdr:colOff>
      <xdr:row>42</xdr:row>
      <xdr:rowOff>133350</xdr:rowOff>
    </xdr:to>
    <xdr:graphicFrame>
      <xdr:nvGraphicFramePr>
        <xdr:cNvPr id="6" name="Chart 8"/>
        <xdr:cNvGraphicFramePr/>
      </xdr:nvGraphicFramePr>
      <xdr:xfrm>
        <a:off x="9067800" y="5334000"/>
        <a:ext cx="54483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142875</xdr:colOff>
      <xdr:row>43</xdr:row>
      <xdr:rowOff>19050</xdr:rowOff>
    </xdr:from>
    <xdr:to>
      <xdr:col>22</xdr:col>
      <xdr:colOff>123825</xdr:colOff>
      <xdr:row>58</xdr:row>
      <xdr:rowOff>0</xdr:rowOff>
    </xdr:to>
    <xdr:graphicFrame>
      <xdr:nvGraphicFramePr>
        <xdr:cNvPr id="7" name="Chart 9"/>
        <xdr:cNvGraphicFramePr/>
      </xdr:nvGraphicFramePr>
      <xdr:xfrm>
        <a:off x="9058275" y="7858125"/>
        <a:ext cx="546735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209550</xdr:colOff>
      <xdr:row>58</xdr:row>
      <xdr:rowOff>0</xdr:rowOff>
    </xdr:from>
    <xdr:to>
      <xdr:col>14</xdr:col>
      <xdr:colOff>47625</xdr:colOff>
      <xdr:row>73</xdr:row>
      <xdr:rowOff>152400</xdr:rowOff>
    </xdr:to>
    <xdr:graphicFrame>
      <xdr:nvGraphicFramePr>
        <xdr:cNvPr id="8" name="Chart 10"/>
        <xdr:cNvGraphicFramePr/>
      </xdr:nvGraphicFramePr>
      <xdr:xfrm>
        <a:off x="4981575" y="10525125"/>
        <a:ext cx="398145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190500</xdr:colOff>
      <xdr:row>74</xdr:row>
      <xdr:rowOff>57150</xdr:rowOff>
    </xdr:from>
    <xdr:to>
      <xdr:col>13</xdr:col>
      <xdr:colOff>676275</xdr:colOff>
      <xdr:row>92</xdr:row>
      <xdr:rowOff>38100</xdr:rowOff>
    </xdr:to>
    <xdr:graphicFrame>
      <xdr:nvGraphicFramePr>
        <xdr:cNvPr id="9" name="Chart 11"/>
        <xdr:cNvGraphicFramePr/>
      </xdr:nvGraphicFramePr>
      <xdr:xfrm>
        <a:off x="4962525" y="13439775"/>
        <a:ext cx="3943350" cy="3209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60</xdr:row>
      <xdr:rowOff>47625</xdr:rowOff>
    </xdr:from>
    <xdr:to>
      <xdr:col>22</xdr:col>
      <xdr:colOff>133350</xdr:colOff>
      <xdr:row>75</xdr:row>
      <xdr:rowOff>57150</xdr:rowOff>
    </xdr:to>
    <xdr:graphicFrame>
      <xdr:nvGraphicFramePr>
        <xdr:cNvPr id="10" name="Chart 12"/>
        <xdr:cNvGraphicFramePr/>
      </xdr:nvGraphicFramePr>
      <xdr:xfrm>
        <a:off x="9048750" y="10934700"/>
        <a:ext cx="548640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142875</xdr:colOff>
      <xdr:row>76</xdr:row>
      <xdr:rowOff>66675</xdr:rowOff>
    </xdr:from>
    <xdr:to>
      <xdr:col>22</xdr:col>
      <xdr:colOff>85725</xdr:colOff>
      <xdr:row>91</xdr:row>
      <xdr:rowOff>38100</xdr:rowOff>
    </xdr:to>
    <xdr:graphicFrame>
      <xdr:nvGraphicFramePr>
        <xdr:cNvPr id="11" name="Chart 13"/>
        <xdr:cNvGraphicFramePr/>
      </xdr:nvGraphicFramePr>
      <xdr:xfrm>
        <a:off x="9058275" y="13801725"/>
        <a:ext cx="5429250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180975</xdr:colOff>
      <xdr:row>92</xdr:row>
      <xdr:rowOff>114300</xdr:rowOff>
    </xdr:from>
    <xdr:to>
      <xdr:col>14</xdr:col>
      <xdr:colOff>57150</xdr:colOff>
      <xdr:row>111</xdr:row>
      <xdr:rowOff>142875</xdr:rowOff>
    </xdr:to>
    <xdr:graphicFrame>
      <xdr:nvGraphicFramePr>
        <xdr:cNvPr id="12" name="Chart 15"/>
        <xdr:cNvGraphicFramePr/>
      </xdr:nvGraphicFramePr>
      <xdr:xfrm>
        <a:off x="4953000" y="16725900"/>
        <a:ext cx="4019550" cy="3314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142875</xdr:colOff>
      <xdr:row>92</xdr:row>
      <xdr:rowOff>57150</xdr:rowOff>
    </xdr:from>
    <xdr:to>
      <xdr:col>22</xdr:col>
      <xdr:colOff>85725</xdr:colOff>
      <xdr:row>112</xdr:row>
      <xdr:rowOff>9525</xdr:rowOff>
    </xdr:to>
    <xdr:graphicFrame>
      <xdr:nvGraphicFramePr>
        <xdr:cNvPr id="13" name="Chart 16"/>
        <xdr:cNvGraphicFramePr/>
      </xdr:nvGraphicFramePr>
      <xdr:xfrm>
        <a:off x="9058275" y="16668750"/>
        <a:ext cx="5429250" cy="3409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2"/>
  <sheetViews>
    <sheetView workbookViewId="0" topLeftCell="A1">
      <pane xSplit="1" ySplit="14" topLeftCell="AJ1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10" sqref="D10"/>
    </sheetView>
  </sheetViews>
  <sheetFormatPr defaultColWidth="9.00390625" defaultRowHeight="13.5"/>
  <cols>
    <col min="1" max="1" width="7.50390625" style="0" customWidth="1"/>
    <col min="2" max="2" width="7.375" style="0" customWidth="1"/>
    <col min="3" max="3" width="8.00390625" style="0" customWidth="1"/>
    <col min="4" max="4" width="10.125" style="0" customWidth="1"/>
    <col min="6" max="6" width="4.375" style="56" customWidth="1"/>
    <col min="7" max="7" width="17.25390625" style="0" customWidth="1"/>
    <col min="8" max="8" width="4.50390625" style="0" customWidth="1"/>
    <col min="9" max="9" width="4.25390625" style="0" customWidth="1"/>
    <col min="10" max="10" width="4.50390625" style="0" customWidth="1"/>
    <col min="11" max="11" width="4.25390625" style="0" customWidth="1"/>
    <col min="12" max="12" width="23.00390625" style="0" customWidth="1"/>
    <col min="13" max="13" width="4.25390625" style="0" customWidth="1"/>
    <col min="14" max="14" width="4.375" style="0" customWidth="1"/>
    <col min="15" max="17" width="4.25390625" style="0" customWidth="1"/>
    <col min="18" max="18" width="4.125" style="0" customWidth="1"/>
    <col min="19" max="19" width="21.375" style="0" customWidth="1"/>
    <col min="20" max="20" width="4.125" style="56" customWidth="1"/>
    <col min="21" max="21" width="21.875" style="0" customWidth="1"/>
    <col min="22" max="22" width="24.00390625" style="0" customWidth="1"/>
    <col min="23" max="23" width="22.875" style="0" customWidth="1"/>
    <col min="24" max="24" width="5.125" style="56" customWidth="1"/>
    <col min="25" max="25" width="21.375" style="0" customWidth="1"/>
    <col min="26" max="26" width="6.125" style="0" customWidth="1"/>
    <col min="27" max="27" width="6.25390625" style="0" customWidth="1"/>
    <col min="28" max="29" width="6.375" style="0" customWidth="1"/>
    <col min="30" max="30" width="21.375" style="0" customWidth="1"/>
    <col min="31" max="31" width="5.875" style="0" customWidth="1"/>
    <col min="32" max="32" width="5.75390625" style="0" customWidth="1"/>
    <col min="33" max="33" width="6.125" style="0" customWidth="1"/>
    <col min="34" max="34" width="6.00390625" style="0" customWidth="1"/>
    <col min="35" max="35" width="24.75390625" style="0" customWidth="1"/>
    <col min="36" max="36" width="5.00390625" style="56" customWidth="1"/>
    <col min="37" max="37" width="27.125" style="0" customWidth="1"/>
    <col min="38" max="38" width="4.50390625" style="0" customWidth="1"/>
    <col min="39" max="40" width="4.125" style="0" customWidth="1"/>
    <col min="41" max="41" width="4.50390625" style="0" customWidth="1"/>
    <col min="42" max="42" width="4.375" style="0" customWidth="1"/>
    <col min="43" max="45" width="4.125" style="0" customWidth="1"/>
    <col min="46" max="46" width="14.625" style="0" customWidth="1"/>
    <col min="47" max="47" width="36.125" style="0" customWidth="1"/>
    <col min="48" max="48" width="36.375" style="0" customWidth="1"/>
  </cols>
  <sheetData>
    <row r="1" spans="1:2" ht="24">
      <c r="A1" s="1"/>
      <c r="B1" s="14" t="s">
        <v>0</v>
      </c>
    </row>
    <row r="2" spans="1:6" ht="13.5">
      <c r="A2" t="s">
        <v>134</v>
      </c>
      <c r="B2" t="s">
        <v>3</v>
      </c>
      <c r="C2" t="s">
        <v>132</v>
      </c>
      <c r="D2" t="s">
        <v>121</v>
      </c>
      <c r="E2" t="s">
        <v>5</v>
      </c>
      <c r="F2"/>
    </row>
    <row r="3" spans="1:5" ht="13.5">
      <c r="A3" t="s">
        <v>135</v>
      </c>
      <c r="B3" t="s">
        <v>4</v>
      </c>
      <c r="C3" t="s">
        <v>133</v>
      </c>
      <c r="D3" t="s">
        <v>122</v>
      </c>
      <c r="E3" t="s">
        <v>6</v>
      </c>
    </row>
    <row r="4" spans="2:5" ht="13.5">
      <c r="B4" t="s">
        <v>10</v>
      </c>
      <c r="D4" t="s">
        <v>181</v>
      </c>
      <c r="E4" t="s">
        <v>7</v>
      </c>
    </row>
    <row r="5" spans="4:5" ht="13.5">
      <c r="D5" t="s">
        <v>179</v>
      </c>
      <c r="E5" t="s">
        <v>8</v>
      </c>
    </row>
    <row r="6" spans="4:5" ht="13.5">
      <c r="D6" t="s">
        <v>182</v>
      </c>
      <c r="E6" t="s">
        <v>9</v>
      </c>
    </row>
    <row r="7" spans="4:6" ht="13.5">
      <c r="D7" t="s">
        <v>183</v>
      </c>
      <c r="E7" t="s">
        <v>10</v>
      </c>
      <c r="F7" s="59"/>
    </row>
    <row r="8" ht="13.5">
      <c r="D8" t="s">
        <v>184</v>
      </c>
    </row>
    <row r="10" ht="13.5">
      <c r="B10" t="s">
        <v>126</v>
      </c>
    </row>
    <row r="11" spans="1:38" ht="13.5">
      <c r="A11" t="s">
        <v>37</v>
      </c>
      <c r="B11" t="s">
        <v>127</v>
      </c>
      <c r="C11" t="s">
        <v>128</v>
      </c>
      <c r="F11" s="67" t="s">
        <v>136</v>
      </c>
      <c r="H11" s="64" t="s">
        <v>25</v>
      </c>
      <c r="M11" s="64" t="s">
        <v>24</v>
      </c>
      <c r="T11" s="68" t="s">
        <v>167</v>
      </c>
      <c r="X11" s="68" t="s">
        <v>171</v>
      </c>
      <c r="Z11" s="64" t="s">
        <v>34</v>
      </c>
      <c r="AE11" s="64" t="s">
        <v>34</v>
      </c>
      <c r="AJ11" s="68" t="s">
        <v>173</v>
      </c>
      <c r="AL11" s="64" t="s">
        <v>35</v>
      </c>
    </row>
    <row r="12" spans="2:45" ht="14.25" thickBot="1">
      <c r="B12">
        <f>COUNT(B15:B320)</f>
        <v>5</v>
      </c>
      <c r="C12" s="54">
        <f>AVERAGE(C15:C106)</f>
        <v>8</v>
      </c>
      <c r="H12">
        <f>SUM(H15:H320)</f>
        <v>1</v>
      </c>
      <c r="I12">
        <f>SUM(I15:I320)</f>
        <v>2</v>
      </c>
      <c r="J12">
        <f>SUM(J15:J320)</f>
        <v>3</v>
      </c>
      <c r="K12">
        <f>SUM(K15:K320)</f>
        <v>0</v>
      </c>
      <c r="M12">
        <f aca="true" t="shared" si="0" ref="M12:R12">SUM(M15:M320)</f>
        <v>1</v>
      </c>
      <c r="N12">
        <f t="shared" si="0"/>
        <v>1</v>
      </c>
      <c r="O12">
        <f t="shared" si="0"/>
        <v>2</v>
      </c>
      <c r="P12">
        <f t="shared" si="0"/>
        <v>1</v>
      </c>
      <c r="Q12">
        <f t="shared" si="0"/>
        <v>1</v>
      </c>
      <c r="R12">
        <f t="shared" si="0"/>
        <v>0</v>
      </c>
      <c r="T12" s="56">
        <f>SUM(T15:T320)</f>
        <v>0</v>
      </c>
      <c r="X12" s="66">
        <f>SUM(X15:X320)</f>
        <v>0</v>
      </c>
      <c r="Z12">
        <f>SUM(Z15:Z320)</f>
        <v>0</v>
      </c>
      <c r="AA12">
        <f>SUM(AA15:AA320)</f>
        <v>1</v>
      </c>
      <c r="AB12">
        <f>SUM(AB15:AB320)</f>
        <v>1</v>
      </c>
      <c r="AC12">
        <f>SUM(AC15:AC320)</f>
        <v>0</v>
      </c>
      <c r="AE12">
        <f>SUM(AE15:AE320)</f>
        <v>0</v>
      </c>
      <c r="AF12">
        <f>SUM(AF15:AF320)</f>
        <v>1</v>
      </c>
      <c r="AG12">
        <f>SUM(AG15:AG320)</f>
        <v>1</v>
      </c>
      <c r="AH12">
        <f>SUM(AH15:AH320)</f>
        <v>0</v>
      </c>
      <c r="AJ12" s="66">
        <f>SUM(AJ15:AJ320)</f>
        <v>0</v>
      </c>
      <c r="AL12">
        <f aca="true" t="shared" si="1" ref="AL12:AS12">SUM(AL15:AL320)</f>
        <v>1</v>
      </c>
      <c r="AM12">
        <f t="shared" si="1"/>
        <v>1</v>
      </c>
      <c r="AN12">
        <f t="shared" si="1"/>
        <v>2</v>
      </c>
      <c r="AO12">
        <f t="shared" si="1"/>
        <v>3</v>
      </c>
      <c r="AP12">
        <f t="shared" si="1"/>
        <v>2</v>
      </c>
      <c r="AQ12">
        <f t="shared" si="1"/>
        <v>1</v>
      </c>
      <c r="AR12">
        <f t="shared" si="1"/>
        <v>0</v>
      </c>
      <c r="AS12">
        <f t="shared" si="1"/>
        <v>0</v>
      </c>
    </row>
    <row r="13" spans="1:48" ht="13.5">
      <c r="A13" s="2"/>
      <c r="B13" s="11" t="s">
        <v>13</v>
      </c>
      <c r="C13" s="12"/>
      <c r="D13" s="12"/>
      <c r="E13" s="13"/>
      <c r="F13" s="65" t="s">
        <v>168</v>
      </c>
      <c r="G13" s="13"/>
      <c r="H13" s="11" t="s">
        <v>169</v>
      </c>
      <c r="I13" s="12"/>
      <c r="J13" s="12"/>
      <c r="K13" s="12"/>
      <c r="L13" s="13"/>
      <c r="M13" s="11" t="s">
        <v>170</v>
      </c>
      <c r="N13" s="12"/>
      <c r="O13" s="12"/>
      <c r="P13" s="12"/>
      <c r="Q13" s="12"/>
      <c r="R13" s="12"/>
      <c r="S13" s="13"/>
      <c r="T13" s="65" t="s">
        <v>14</v>
      </c>
      <c r="U13" s="12"/>
      <c r="V13" s="12"/>
      <c r="W13" s="13"/>
      <c r="X13" s="65" t="s">
        <v>18</v>
      </c>
      <c r="Y13" s="13"/>
      <c r="Z13" s="11" t="s">
        <v>20</v>
      </c>
      <c r="AA13" s="12"/>
      <c r="AB13" s="12"/>
      <c r="AC13" s="12"/>
      <c r="AD13" s="13"/>
      <c r="AE13" s="11" t="s">
        <v>27</v>
      </c>
      <c r="AF13" s="12"/>
      <c r="AG13" s="12"/>
      <c r="AH13" s="12"/>
      <c r="AI13" s="13"/>
      <c r="AJ13" s="65" t="s">
        <v>29</v>
      </c>
      <c r="AK13" s="13"/>
      <c r="AL13" s="11" t="s">
        <v>31</v>
      </c>
      <c r="AM13" s="12"/>
      <c r="AN13" s="12"/>
      <c r="AO13" s="12"/>
      <c r="AP13" s="12"/>
      <c r="AQ13" s="12"/>
      <c r="AR13" s="12"/>
      <c r="AS13" s="12"/>
      <c r="AT13" s="13"/>
      <c r="AU13" s="3" t="s">
        <v>36</v>
      </c>
      <c r="AV13" s="4" t="s">
        <v>33</v>
      </c>
    </row>
    <row r="14" spans="1:48" s="64" customFormat="1" ht="13.5">
      <c r="A14" s="60" t="s">
        <v>1</v>
      </c>
      <c r="B14" s="61" t="s">
        <v>67</v>
      </c>
      <c r="C14" s="61" t="s">
        <v>11</v>
      </c>
      <c r="D14" s="61" t="s">
        <v>12</v>
      </c>
      <c r="E14" s="61" t="s">
        <v>2</v>
      </c>
      <c r="F14" s="62" t="s">
        <v>137</v>
      </c>
      <c r="G14" s="61" t="s">
        <v>21</v>
      </c>
      <c r="H14" s="61" t="s">
        <v>165</v>
      </c>
      <c r="I14" s="61" t="s">
        <v>138</v>
      </c>
      <c r="J14" s="61" t="s">
        <v>139</v>
      </c>
      <c r="K14" s="61" t="s">
        <v>140</v>
      </c>
      <c r="L14" s="61" t="s">
        <v>17</v>
      </c>
      <c r="M14" s="61" t="s">
        <v>141</v>
      </c>
      <c r="N14" s="61" t="s">
        <v>142</v>
      </c>
      <c r="O14" s="61" t="s">
        <v>143</v>
      </c>
      <c r="P14" s="61" t="s">
        <v>144</v>
      </c>
      <c r="Q14" s="61" t="s">
        <v>145</v>
      </c>
      <c r="R14" s="61" t="s">
        <v>146</v>
      </c>
      <c r="S14" s="61" t="s">
        <v>16</v>
      </c>
      <c r="T14" s="62" t="s">
        <v>166</v>
      </c>
      <c r="U14" s="61" t="s">
        <v>15</v>
      </c>
      <c r="V14" s="61" t="s">
        <v>22</v>
      </c>
      <c r="W14" s="61" t="s">
        <v>23</v>
      </c>
      <c r="X14" s="62" t="s">
        <v>172</v>
      </c>
      <c r="Y14" s="61" t="s">
        <v>19</v>
      </c>
      <c r="Z14" s="61" t="s">
        <v>147</v>
      </c>
      <c r="AA14" s="61" t="s">
        <v>148</v>
      </c>
      <c r="AB14" s="61" t="s">
        <v>149</v>
      </c>
      <c r="AC14" s="61" t="s">
        <v>150</v>
      </c>
      <c r="AD14" s="61" t="s">
        <v>26</v>
      </c>
      <c r="AE14" s="61" t="s">
        <v>151</v>
      </c>
      <c r="AF14" s="61" t="s">
        <v>152</v>
      </c>
      <c r="AG14" s="61" t="s">
        <v>153</v>
      </c>
      <c r="AH14" s="61" t="s">
        <v>154</v>
      </c>
      <c r="AI14" s="61" t="s">
        <v>28</v>
      </c>
      <c r="AJ14" s="62" t="s">
        <v>111</v>
      </c>
      <c r="AK14" s="61" t="s">
        <v>30</v>
      </c>
      <c r="AL14" s="61" t="s">
        <v>155</v>
      </c>
      <c r="AM14" s="61" t="s">
        <v>156</v>
      </c>
      <c r="AN14" s="61" t="s">
        <v>157</v>
      </c>
      <c r="AO14" s="61" t="s">
        <v>158</v>
      </c>
      <c r="AP14" s="61" t="s">
        <v>159</v>
      </c>
      <c r="AQ14" s="61" t="s">
        <v>160</v>
      </c>
      <c r="AR14" s="61" t="s">
        <v>161</v>
      </c>
      <c r="AS14" s="61" t="s">
        <v>162</v>
      </c>
      <c r="AT14" s="61" t="s">
        <v>32</v>
      </c>
      <c r="AU14" s="61" t="s">
        <v>163</v>
      </c>
      <c r="AV14" s="63" t="s">
        <v>164</v>
      </c>
    </row>
    <row r="15" spans="1:48" ht="13.5">
      <c r="A15" s="5">
        <v>1</v>
      </c>
      <c r="B15" s="6">
        <v>1</v>
      </c>
      <c r="C15" s="6">
        <v>1</v>
      </c>
      <c r="D15" s="6">
        <v>1</v>
      </c>
      <c r="E15" s="6">
        <v>1</v>
      </c>
      <c r="F15" s="57" t="s">
        <v>129</v>
      </c>
      <c r="G15" s="6"/>
      <c r="H15" s="6">
        <v>1</v>
      </c>
      <c r="I15" s="6"/>
      <c r="J15" s="6">
        <v>1</v>
      </c>
      <c r="K15" s="6"/>
      <c r="L15" s="6"/>
      <c r="M15" s="6"/>
      <c r="N15" s="6"/>
      <c r="O15" s="6"/>
      <c r="P15" s="6"/>
      <c r="Q15" s="6"/>
      <c r="R15" s="6"/>
      <c r="S15" s="6"/>
      <c r="T15" s="57" t="s">
        <v>130</v>
      </c>
      <c r="U15" s="6"/>
      <c r="V15" s="6"/>
      <c r="W15" s="6"/>
      <c r="X15" s="57" t="s">
        <v>129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57" t="s">
        <v>129</v>
      </c>
      <c r="AK15" s="6"/>
      <c r="AL15" s="6">
        <v>1</v>
      </c>
      <c r="AM15" s="6"/>
      <c r="AN15" s="6"/>
      <c r="AO15" s="6">
        <v>1</v>
      </c>
      <c r="AP15" s="6"/>
      <c r="AQ15" s="6"/>
      <c r="AR15" s="6"/>
      <c r="AS15" s="6"/>
      <c r="AT15" s="6"/>
      <c r="AU15" s="6"/>
      <c r="AV15" s="7"/>
    </row>
    <row r="16" spans="1:48" ht="13.5">
      <c r="A16" s="5">
        <v>2</v>
      </c>
      <c r="B16" s="6">
        <v>2</v>
      </c>
      <c r="C16" s="6">
        <v>4</v>
      </c>
      <c r="D16" s="6">
        <v>2</v>
      </c>
      <c r="E16" s="6">
        <v>2</v>
      </c>
      <c r="F16" s="57" t="s">
        <v>129</v>
      </c>
      <c r="G16" s="6"/>
      <c r="H16" s="6"/>
      <c r="I16" s="6">
        <v>1</v>
      </c>
      <c r="J16" s="6">
        <v>1</v>
      </c>
      <c r="K16" s="6"/>
      <c r="L16" s="6"/>
      <c r="M16" s="6"/>
      <c r="N16" s="6"/>
      <c r="O16" s="6"/>
      <c r="P16" s="6"/>
      <c r="Q16" s="6"/>
      <c r="R16" s="6"/>
      <c r="S16" s="6"/>
      <c r="T16" s="57" t="s">
        <v>130</v>
      </c>
      <c r="U16" s="6"/>
      <c r="V16" s="6"/>
      <c r="W16" s="6"/>
      <c r="X16" s="57" t="s">
        <v>129</v>
      </c>
      <c r="Y16" s="6"/>
      <c r="Z16" s="6"/>
      <c r="AA16" s="6">
        <v>1</v>
      </c>
      <c r="AB16" s="6"/>
      <c r="AC16" s="6"/>
      <c r="AD16" s="6"/>
      <c r="AE16" s="6"/>
      <c r="AF16" s="6"/>
      <c r="AG16" s="6"/>
      <c r="AH16" s="6"/>
      <c r="AI16" s="6"/>
      <c r="AJ16" s="57" t="s">
        <v>131</v>
      </c>
      <c r="AK16" s="6"/>
      <c r="AL16" s="6"/>
      <c r="AM16" s="6">
        <v>1</v>
      </c>
      <c r="AN16" s="6"/>
      <c r="AO16" s="6"/>
      <c r="AP16" s="6">
        <v>1</v>
      </c>
      <c r="AQ16" s="6"/>
      <c r="AR16" s="6"/>
      <c r="AS16" s="6"/>
      <c r="AT16" s="6"/>
      <c r="AU16" s="6"/>
      <c r="AV16" s="7"/>
    </row>
    <row r="17" spans="1:48" ht="13.5">
      <c r="A17" s="5">
        <v>3</v>
      </c>
      <c r="B17" s="6">
        <v>1</v>
      </c>
      <c r="C17" s="6">
        <v>8</v>
      </c>
      <c r="D17" s="6">
        <v>1</v>
      </c>
      <c r="E17" s="6">
        <v>3</v>
      </c>
      <c r="F17" s="57" t="s">
        <v>130</v>
      </c>
      <c r="G17" s="6"/>
      <c r="H17" s="6"/>
      <c r="I17" s="6"/>
      <c r="J17" s="6"/>
      <c r="K17" s="6"/>
      <c r="L17" s="6"/>
      <c r="M17" s="6">
        <v>1</v>
      </c>
      <c r="N17" s="6"/>
      <c r="O17" s="6">
        <v>1</v>
      </c>
      <c r="P17" s="6"/>
      <c r="Q17" s="6">
        <v>1</v>
      </c>
      <c r="R17" s="6"/>
      <c r="S17" s="6"/>
      <c r="T17" s="57" t="s">
        <v>129</v>
      </c>
      <c r="U17" s="6"/>
      <c r="V17" s="6"/>
      <c r="W17" s="6"/>
      <c r="X17" s="57" t="s">
        <v>130</v>
      </c>
      <c r="Y17" s="6"/>
      <c r="Z17" s="6"/>
      <c r="AA17" s="6"/>
      <c r="AB17" s="6"/>
      <c r="AC17" s="6"/>
      <c r="AD17" s="6"/>
      <c r="AE17" s="6"/>
      <c r="AF17" s="6">
        <v>1</v>
      </c>
      <c r="AG17" s="6"/>
      <c r="AH17" s="6"/>
      <c r="AI17" s="6"/>
      <c r="AJ17" s="57" t="s">
        <v>129</v>
      </c>
      <c r="AK17" s="6"/>
      <c r="AL17" s="6"/>
      <c r="AM17" s="6"/>
      <c r="AN17" s="6"/>
      <c r="AO17" s="6">
        <v>1</v>
      </c>
      <c r="AP17" s="6"/>
      <c r="AQ17" s="6">
        <v>1</v>
      </c>
      <c r="AR17" s="6"/>
      <c r="AS17" s="6"/>
      <c r="AT17" s="6"/>
      <c r="AU17" s="6"/>
      <c r="AV17" s="7"/>
    </row>
    <row r="18" spans="1:48" ht="13.5">
      <c r="A18" s="5">
        <v>4</v>
      </c>
      <c r="B18" s="6">
        <v>2</v>
      </c>
      <c r="C18" s="6">
        <v>12</v>
      </c>
      <c r="D18" s="6">
        <v>1</v>
      </c>
      <c r="E18" s="6">
        <v>4</v>
      </c>
      <c r="F18" s="57" t="s">
        <v>131</v>
      </c>
      <c r="G18" s="6"/>
      <c r="H18" s="6"/>
      <c r="I18" s="6">
        <v>1</v>
      </c>
      <c r="J18" s="6">
        <v>1</v>
      </c>
      <c r="K18" s="6"/>
      <c r="L18" s="6"/>
      <c r="M18" s="6"/>
      <c r="N18" s="6"/>
      <c r="O18" s="6">
        <v>1</v>
      </c>
      <c r="P18" s="6"/>
      <c r="Q18" s="6"/>
      <c r="R18" s="6"/>
      <c r="S18" s="6"/>
      <c r="T18" s="57" t="s">
        <v>129</v>
      </c>
      <c r="U18" s="6"/>
      <c r="V18" s="6"/>
      <c r="W18" s="6"/>
      <c r="X18" s="57" t="s">
        <v>131</v>
      </c>
      <c r="Y18" s="6"/>
      <c r="Z18" s="6"/>
      <c r="AA18" s="6"/>
      <c r="AB18" s="6"/>
      <c r="AC18" s="6"/>
      <c r="AD18" s="6"/>
      <c r="AE18" s="6"/>
      <c r="AF18" s="6"/>
      <c r="AG18" s="6">
        <v>1</v>
      </c>
      <c r="AH18" s="6"/>
      <c r="AI18" s="6"/>
      <c r="AJ18" s="57" t="s">
        <v>130</v>
      </c>
      <c r="AK18" s="6"/>
      <c r="AL18" s="6"/>
      <c r="AM18" s="6"/>
      <c r="AN18" s="6">
        <v>1</v>
      </c>
      <c r="AO18" s="6"/>
      <c r="AP18" s="6">
        <v>1</v>
      </c>
      <c r="AQ18" s="6"/>
      <c r="AR18" s="6"/>
      <c r="AS18" s="6"/>
      <c r="AT18" s="6"/>
      <c r="AU18" s="6"/>
      <c r="AV18" s="7"/>
    </row>
    <row r="19" spans="1:48" ht="13.5">
      <c r="A19" s="5">
        <v>5</v>
      </c>
      <c r="B19" s="6">
        <v>2</v>
      </c>
      <c r="C19" s="6">
        <v>15</v>
      </c>
      <c r="D19" s="6">
        <v>4</v>
      </c>
      <c r="E19" s="6">
        <v>5</v>
      </c>
      <c r="F19" s="57" t="s">
        <v>130</v>
      </c>
      <c r="G19" s="6"/>
      <c r="H19" s="6"/>
      <c r="I19" s="6"/>
      <c r="J19" s="6"/>
      <c r="K19" s="6"/>
      <c r="L19" s="6"/>
      <c r="M19" s="6"/>
      <c r="N19" s="6">
        <v>1</v>
      </c>
      <c r="O19" s="6"/>
      <c r="P19" s="6">
        <v>1</v>
      </c>
      <c r="Q19" s="6"/>
      <c r="R19" s="6"/>
      <c r="S19" s="6"/>
      <c r="T19" s="57" t="s">
        <v>129</v>
      </c>
      <c r="U19" s="6"/>
      <c r="V19" s="6"/>
      <c r="W19" s="6"/>
      <c r="X19" s="57" t="s">
        <v>131</v>
      </c>
      <c r="Y19" s="6"/>
      <c r="Z19" s="6"/>
      <c r="AA19" s="6"/>
      <c r="AB19" s="6">
        <v>1</v>
      </c>
      <c r="AC19" s="6"/>
      <c r="AD19" s="6"/>
      <c r="AE19" s="6"/>
      <c r="AF19" s="6"/>
      <c r="AG19" s="6"/>
      <c r="AH19" s="6"/>
      <c r="AI19" s="6"/>
      <c r="AJ19" s="57" t="s">
        <v>130</v>
      </c>
      <c r="AK19" s="6"/>
      <c r="AL19" s="6"/>
      <c r="AM19" s="6"/>
      <c r="AN19" s="6">
        <v>1</v>
      </c>
      <c r="AO19" s="6">
        <v>1</v>
      </c>
      <c r="AP19" s="6"/>
      <c r="AQ19" s="6"/>
      <c r="AR19" s="6"/>
      <c r="AS19" s="6"/>
      <c r="AT19" s="6"/>
      <c r="AU19" s="6"/>
      <c r="AV19" s="7"/>
    </row>
    <row r="20" spans="1:48" ht="13.5">
      <c r="A20" s="5">
        <v>6</v>
      </c>
      <c r="B20" s="6"/>
      <c r="C20" s="6"/>
      <c r="D20" s="6"/>
      <c r="E20" s="6"/>
      <c r="F20" s="5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7"/>
      <c r="U20" s="6"/>
      <c r="V20" s="6"/>
      <c r="W20" s="6"/>
      <c r="X20" s="57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57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7"/>
    </row>
    <row r="21" spans="1:48" ht="13.5">
      <c r="A21" s="5">
        <v>7</v>
      </c>
      <c r="B21" s="6"/>
      <c r="C21" s="6"/>
      <c r="D21" s="6"/>
      <c r="E21" s="6"/>
      <c r="F21" s="5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7"/>
      <c r="U21" s="6"/>
      <c r="V21" s="6"/>
      <c r="W21" s="6"/>
      <c r="X21" s="57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57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7"/>
    </row>
    <row r="22" spans="1:48" ht="13.5">
      <c r="A22" s="5">
        <v>8</v>
      </c>
      <c r="B22" s="6"/>
      <c r="C22" s="6"/>
      <c r="D22" s="6"/>
      <c r="E22" s="6"/>
      <c r="F22" s="5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7"/>
      <c r="U22" s="6"/>
      <c r="V22" s="6"/>
      <c r="W22" s="6"/>
      <c r="X22" s="57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57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7"/>
    </row>
    <row r="23" spans="1:48" ht="13.5">
      <c r="A23" s="5">
        <v>9</v>
      </c>
      <c r="B23" s="6"/>
      <c r="C23" s="6"/>
      <c r="D23" s="6"/>
      <c r="E23" s="6"/>
      <c r="F23" s="5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7"/>
      <c r="U23" s="6"/>
      <c r="V23" s="6"/>
      <c r="W23" s="6"/>
      <c r="X23" s="57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57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7"/>
    </row>
    <row r="24" spans="1:48" ht="13.5">
      <c r="A24" s="5">
        <v>10</v>
      </c>
      <c r="B24" s="6"/>
      <c r="C24" s="6"/>
      <c r="D24" s="6"/>
      <c r="E24" s="6"/>
      <c r="F24" s="5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7"/>
      <c r="U24" s="6"/>
      <c r="V24" s="6"/>
      <c r="W24" s="6"/>
      <c r="X24" s="57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57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7"/>
    </row>
    <row r="25" spans="1:48" ht="13.5">
      <c r="A25" s="5">
        <v>11</v>
      </c>
      <c r="B25" s="6"/>
      <c r="C25" s="6"/>
      <c r="D25" s="6"/>
      <c r="E25" s="6"/>
      <c r="F25" s="5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7"/>
      <c r="U25" s="6"/>
      <c r="V25" s="6"/>
      <c r="W25" s="6"/>
      <c r="X25" s="57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57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7"/>
    </row>
    <row r="26" spans="1:48" ht="13.5">
      <c r="A26" s="5">
        <v>12</v>
      </c>
      <c r="B26" s="6"/>
      <c r="C26" s="6"/>
      <c r="D26" s="6"/>
      <c r="E26" s="6"/>
      <c r="F26" s="5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7"/>
      <c r="U26" s="6"/>
      <c r="V26" s="6"/>
      <c r="W26" s="6"/>
      <c r="X26" s="57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57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7"/>
    </row>
    <row r="27" spans="1:48" ht="13.5">
      <c r="A27" s="5">
        <v>13</v>
      </c>
      <c r="B27" s="6"/>
      <c r="C27" s="6"/>
      <c r="D27" s="6"/>
      <c r="E27" s="6"/>
      <c r="F27" s="5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7"/>
      <c r="U27" s="6"/>
      <c r="V27" s="6"/>
      <c r="W27" s="6"/>
      <c r="X27" s="57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57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7"/>
    </row>
    <row r="28" spans="1:48" ht="13.5">
      <c r="A28" s="5">
        <v>14</v>
      </c>
      <c r="B28" s="6"/>
      <c r="C28" s="6"/>
      <c r="D28" s="6"/>
      <c r="E28" s="6"/>
      <c r="F28" s="5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7"/>
      <c r="U28" s="6"/>
      <c r="V28" s="6"/>
      <c r="W28" s="6"/>
      <c r="X28" s="57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57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7"/>
    </row>
    <row r="29" spans="1:48" ht="13.5">
      <c r="A29" s="5">
        <v>15</v>
      </c>
      <c r="B29" s="6"/>
      <c r="C29" s="6"/>
      <c r="D29" s="6"/>
      <c r="E29" s="6"/>
      <c r="F29" s="5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57"/>
      <c r="U29" s="6"/>
      <c r="V29" s="6"/>
      <c r="W29" s="6"/>
      <c r="X29" s="57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57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7"/>
    </row>
    <row r="30" spans="1:48" ht="13.5">
      <c r="A30" s="5">
        <v>16</v>
      </c>
      <c r="B30" s="6"/>
      <c r="C30" s="6"/>
      <c r="D30" s="6"/>
      <c r="E30" s="6"/>
      <c r="F30" s="5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7"/>
      <c r="U30" s="6"/>
      <c r="V30" s="6"/>
      <c r="W30" s="6"/>
      <c r="X30" s="57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57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7"/>
    </row>
    <row r="31" spans="1:48" ht="13.5">
      <c r="A31" s="5">
        <v>17</v>
      </c>
      <c r="B31" s="6"/>
      <c r="C31" s="6"/>
      <c r="D31" s="6"/>
      <c r="E31" s="6"/>
      <c r="F31" s="5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57"/>
      <c r="U31" s="6"/>
      <c r="V31" s="6"/>
      <c r="W31" s="6"/>
      <c r="X31" s="57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57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7"/>
    </row>
    <row r="32" spans="1:48" ht="13.5">
      <c r="A32" s="5">
        <v>18</v>
      </c>
      <c r="B32" s="6"/>
      <c r="C32" s="6"/>
      <c r="D32" s="6"/>
      <c r="E32" s="6"/>
      <c r="F32" s="5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57"/>
      <c r="U32" s="6"/>
      <c r="V32" s="6"/>
      <c r="W32" s="6"/>
      <c r="X32" s="57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57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</row>
    <row r="33" spans="1:48" ht="13.5">
      <c r="A33" s="5">
        <v>19</v>
      </c>
      <c r="B33" s="6"/>
      <c r="C33" s="6"/>
      <c r="D33" s="6"/>
      <c r="E33" s="6"/>
      <c r="F33" s="5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57"/>
      <c r="U33" s="6"/>
      <c r="V33" s="6"/>
      <c r="W33" s="6"/>
      <c r="X33" s="5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57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7"/>
    </row>
    <row r="34" spans="1:48" ht="13.5">
      <c r="A34" s="5">
        <v>20</v>
      </c>
      <c r="B34" s="6"/>
      <c r="C34" s="6"/>
      <c r="D34" s="6"/>
      <c r="E34" s="6"/>
      <c r="F34" s="5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57"/>
      <c r="U34" s="6"/>
      <c r="V34" s="6"/>
      <c r="W34" s="6"/>
      <c r="X34" s="57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57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7"/>
    </row>
    <row r="35" spans="1:48" ht="13.5">
      <c r="A35" s="5">
        <v>21</v>
      </c>
      <c r="B35" s="6"/>
      <c r="C35" s="6"/>
      <c r="D35" s="6"/>
      <c r="E35" s="6"/>
      <c r="F35" s="5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57"/>
      <c r="U35" s="6"/>
      <c r="V35" s="6"/>
      <c r="W35" s="6"/>
      <c r="X35" s="57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57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7"/>
    </row>
    <row r="36" spans="1:48" ht="13.5">
      <c r="A36" s="5">
        <v>22</v>
      </c>
      <c r="B36" s="6"/>
      <c r="C36" s="6"/>
      <c r="D36" s="6"/>
      <c r="E36" s="6"/>
      <c r="F36" s="5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7"/>
      <c r="U36" s="6"/>
      <c r="V36" s="6"/>
      <c r="W36" s="6"/>
      <c r="X36" s="57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57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7"/>
    </row>
    <row r="37" spans="1:48" ht="13.5">
      <c r="A37" s="5">
        <v>23</v>
      </c>
      <c r="B37" s="6"/>
      <c r="C37" s="6"/>
      <c r="D37" s="6"/>
      <c r="E37" s="6"/>
      <c r="F37" s="5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7"/>
      <c r="U37" s="6"/>
      <c r="V37" s="6"/>
      <c r="W37" s="6"/>
      <c r="X37" s="57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57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7"/>
    </row>
    <row r="38" spans="1:48" ht="13.5">
      <c r="A38" s="5">
        <v>24</v>
      </c>
      <c r="B38" s="6"/>
      <c r="C38" s="6"/>
      <c r="D38" s="6"/>
      <c r="E38" s="6"/>
      <c r="F38" s="5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57"/>
      <c r="U38" s="6"/>
      <c r="V38" s="6"/>
      <c r="W38" s="6"/>
      <c r="X38" s="57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57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7"/>
    </row>
    <row r="39" spans="1:48" ht="13.5">
      <c r="A39" s="5">
        <v>25</v>
      </c>
      <c r="B39" s="6"/>
      <c r="C39" s="6"/>
      <c r="D39" s="6"/>
      <c r="E39" s="6"/>
      <c r="F39" s="5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57"/>
      <c r="U39" s="6"/>
      <c r="V39" s="6"/>
      <c r="W39" s="6"/>
      <c r="X39" s="5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57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7"/>
    </row>
    <row r="40" spans="1:48" ht="13.5">
      <c r="A40" s="5">
        <v>26</v>
      </c>
      <c r="B40" s="6"/>
      <c r="C40" s="6"/>
      <c r="D40" s="6"/>
      <c r="E40" s="6"/>
      <c r="F40" s="5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57"/>
      <c r="U40" s="6"/>
      <c r="V40" s="6"/>
      <c r="W40" s="6"/>
      <c r="X40" s="57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57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7"/>
    </row>
    <row r="41" spans="1:48" ht="13.5">
      <c r="A41" s="5">
        <v>27</v>
      </c>
      <c r="B41" s="6"/>
      <c r="C41" s="6"/>
      <c r="D41" s="6"/>
      <c r="E41" s="6"/>
      <c r="F41" s="5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7"/>
      <c r="U41" s="6"/>
      <c r="V41" s="6"/>
      <c r="W41" s="6"/>
      <c r="X41" s="57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57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7"/>
    </row>
    <row r="42" spans="1:48" ht="13.5">
      <c r="A42" s="5">
        <v>28</v>
      </c>
      <c r="B42" s="6"/>
      <c r="C42" s="6"/>
      <c r="D42" s="6"/>
      <c r="E42" s="6"/>
      <c r="F42" s="5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57"/>
      <c r="U42" s="6"/>
      <c r="V42" s="6"/>
      <c r="W42" s="6"/>
      <c r="X42" s="57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57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7"/>
    </row>
    <row r="43" spans="1:48" ht="13.5">
      <c r="A43" s="5">
        <v>29</v>
      </c>
      <c r="B43" s="6"/>
      <c r="C43" s="6"/>
      <c r="D43" s="6"/>
      <c r="E43" s="6"/>
      <c r="F43" s="5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57"/>
      <c r="U43" s="6"/>
      <c r="V43" s="6"/>
      <c r="W43" s="6"/>
      <c r="X43" s="57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57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7"/>
    </row>
    <row r="44" spans="1:48" ht="13.5">
      <c r="A44" s="5">
        <v>30</v>
      </c>
      <c r="B44" s="6"/>
      <c r="C44" s="6"/>
      <c r="D44" s="6"/>
      <c r="E44" s="6"/>
      <c r="F44" s="5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57"/>
      <c r="U44" s="6"/>
      <c r="V44" s="6"/>
      <c r="W44" s="6"/>
      <c r="X44" s="57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57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7"/>
    </row>
    <row r="45" spans="1:48" ht="13.5">
      <c r="A45" s="5">
        <v>31</v>
      </c>
      <c r="B45" s="6"/>
      <c r="C45" s="6"/>
      <c r="D45" s="6"/>
      <c r="E45" s="6"/>
      <c r="F45" s="5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57"/>
      <c r="U45" s="6"/>
      <c r="V45" s="6"/>
      <c r="W45" s="6"/>
      <c r="X45" s="57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57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7"/>
    </row>
    <row r="46" spans="1:48" ht="13.5">
      <c r="A46" s="5">
        <v>32</v>
      </c>
      <c r="B46" s="6"/>
      <c r="C46" s="6"/>
      <c r="D46" s="6"/>
      <c r="E46" s="6"/>
      <c r="F46" s="5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57"/>
      <c r="U46" s="6"/>
      <c r="V46" s="6"/>
      <c r="W46" s="6"/>
      <c r="X46" s="57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57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7"/>
    </row>
    <row r="47" spans="1:48" ht="13.5">
      <c r="A47" s="5">
        <v>33</v>
      </c>
      <c r="B47" s="6"/>
      <c r="C47" s="6"/>
      <c r="D47" s="6"/>
      <c r="E47" s="6"/>
      <c r="F47" s="5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57"/>
      <c r="U47" s="6"/>
      <c r="V47" s="6"/>
      <c r="W47" s="6"/>
      <c r="X47" s="57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57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7"/>
    </row>
    <row r="48" spans="1:48" ht="13.5">
      <c r="A48" s="5">
        <v>34</v>
      </c>
      <c r="B48" s="6"/>
      <c r="C48" s="6"/>
      <c r="D48" s="6"/>
      <c r="E48" s="6"/>
      <c r="F48" s="5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7"/>
      <c r="U48" s="6"/>
      <c r="V48" s="6"/>
      <c r="W48" s="6"/>
      <c r="X48" s="57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57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7"/>
    </row>
    <row r="49" spans="1:48" ht="13.5">
      <c r="A49" s="5">
        <v>35</v>
      </c>
      <c r="B49" s="6"/>
      <c r="C49" s="6"/>
      <c r="D49" s="6"/>
      <c r="E49" s="6"/>
      <c r="F49" s="5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57"/>
      <c r="U49" s="6"/>
      <c r="V49" s="6"/>
      <c r="W49" s="6"/>
      <c r="X49" s="5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57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7"/>
    </row>
    <row r="50" spans="1:48" ht="13.5">
      <c r="A50" s="5">
        <v>36</v>
      </c>
      <c r="B50" s="6"/>
      <c r="C50" s="6"/>
      <c r="D50" s="6"/>
      <c r="E50" s="6"/>
      <c r="F50" s="5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57"/>
      <c r="U50" s="6"/>
      <c r="V50" s="6"/>
      <c r="W50" s="6"/>
      <c r="X50" s="57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57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7"/>
    </row>
    <row r="51" spans="1:48" ht="13.5">
      <c r="A51" s="5">
        <v>37</v>
      </c>
      <c r="B51" s="6"/>
      <c r="C51" s="6"/>
      <c r="D51" s="6"/>
      <c r="E51" s="6"/>
      <c r="F51" s="5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57"/>
      <c r="U51" s="6"/>
      <c r="V51" s="6"/>
      <c r="W51" s="6"/>
      <c r="X51" s="5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57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7"/>
    </row>
    <row r="52" spans="1:48" ht="13.5">
      <c r="A52" s="5">
        <v>38</v>
      </c>
      <c r="B52" s="6"/>
      <c r="C52" s="6"/>
      <c r="D52" s="6"/>
      <c r="E52" s="6"/>
      <c r="F52" s="5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57"/>
      <c r="U52" s="6"/>
      <c r="V52" s="6"/>
      <c r="W52" s="6"/>
      <c r="X52" s="57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57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7"/>
    </row>
    <row r="53" spans="1:48" ht="13.5">
      <c r="A53" s="5">
        <v>39</v>
      </c>
      <c r="B53" s="6"/>
      <c r="C53" s="6"/>
      <c r="D53" s="6"/>
      <c r="E53" s="6"/>
      <c r="F53" s="5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57"/>
      <c r="U53" s="6"/>
      <c r="V53" s="6"/>
      <c r="W53" s="6"/>
      <c r="X53" s="57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57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7"/>
    </row>
    <row r="54" spans="1:48" ht="13.5">
      <c r="A54" s="5">
        <v>40</v>
      </c>
      <c r="B54" s="6"/>
      <c r="C54" s="6"/>
      <c r="D54" s="6"/>
      <c r="E54" s="6"/>
      <c r="F54" s="5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57"/>
      <c r="U54" s="6"/>
      <c r="V54" s="6"/>
      <c r="W54" s="6"/>
      <c r="X54" s="57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57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7"/>
    </row>
    <row r="55" spans="1:48" ht="13.5">
      <c r="A55" s="5">
        <v>41</v>
      </c>
      <c r="B55" s="6"/>
      <c r="C55" s="6"/>
      <c r="D55" s="6"/>
      <c r="E55" s="6"/>
      <c r="F55" s="5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57"/>
      <c r="U55" s="6"/>
      <c r="V55" s="6"/>
      <c r="W55" s="6"/>
      <c r="X55" s="57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57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7"/>
    </row>
    <row r="56" spans="1:48" ht="13.5">
      <c r="A56" s="5">
        <v>42</v>
      </c>
      <c r="B56" s="6"/>
      <c r="C56" s="6"/>
      <c r="D56" s="6"/>
      <c r="E56" s="6"/>
      <c r="F56" s="5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57"/>
      <c r="U56" s="6"/>
      <c r="V56" s="6"/>
      <c r="W56" s="6"/>
      <c r="X56" s="5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57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7"/>
    </row>
    <row r="57" spans="1:48" ht="13.5">
      <c r="A57" s="5">
        <v>43</v>
      </c>
      <c r="B57" s="6"/>
      <c r="C57" s="6"/>
      <c r="D57" s="6"/>
      <c r="E57" s="6"/>
      <c r="F57" s="5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57"/>
      <c r="U57" s="6"/>
      <c r="V57" s="6"/>
      <c r="W57" s="6"/>
      <c r="X57" s="57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57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7"/>
    </row>
    <row r="58" spans="1:48" ht="13.5">
      <c r="A58" s="5">
        <v>44</v>
      </c>
      <c r="B58" s="6"/>
      <c r="C58" s="6"/>
      <c r="D58" s="6"/>
      <c r="E58" s="6"/>
      <c r="F58" s="5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57"/>
      <c r="U58" s="6"/>
      <c r="V58" s="6"/>
      <c r="W58" s="6"/>
      <c r="X58" s="57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57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7"/>
    </row>
    <row r="59" spans="1:48" ht="13.5">
      <c r="A59" s="5">
        <v>45</v>
      </c>
      <c r="B59" s="6"/>
      <c r="C59" s="6"/>
      <c r="D59" s="6"/>
      <c r="E59" s="6"/>
      <c r="F59" s="5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57"/>
      <c r="U59" s="6"/>
      <c r="V59" s="6"/>
      <c r="W59" s="6"/>
      <c r="X59" s="57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57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7"/>
    </row>
    <row r="60" spans="1:48" ht="13.5">
      <c r="A60" s="5">
        <v>46</v>
      </c>
      <c r="B60" s="6"/>
      <c r="C60" s="6"/>
      <c r="D60" s="6"/>
      <c r="E60" s="6"/>
      <c r="F60" s="5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57"/>
      <c r="U60" s="6"/>
      <c r="V60" s="6"/>
      <c r="W60" s="6"/>
      <c r="X60" s="57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57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7"/>
    </row>
    <row r="61" spans="1:48" ht="13.5">
      <c r="A61" s="5">
        <v>47</v>
      </c>
      <c r="B61" s="6"/>
      <c r="C61" s="6"/>
      <c r="D61" s="6"/>
      <c r="E61" s="6"/>
      <c r="F61" s="5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57"/>
      <c r="U61" s="6"/>
      <c r="V61" s="6"/>
      <c r="W61" s="6"/>
      <c r="X61" s="57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57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7"/>
    </row>
    <row r="62" spans="1:48" ht="13.5">
      <c r="A62" s="5">
        <v>48</v>
      </c>
      <c r="B62" s="6"/>
      <c r="C62" s="6"/>
      <c r="D62" s="6"/>
      <c r="E62" s="6"/>
      <c r="F62" s="5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7"/>
      <c r="U62" s="6"/>
      <c r="V62" s="6"/>
      <c r="W62" s="6"/>
      <c r="X62" s="57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57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7"/>
    </row>
    <row r="63" spans="1:48" ht="13.5">
      <c r="A63" s="5">
        <v>49</v>
      </c>
      <c r="B63" s="6"/>
      <c r="C63" s="6"/>
      <c r="D63" s="6"/>
      <c r="E63" s="6"/>
      <c r="F63" s="5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57"/>
      <c r="U63" s="6"/>
      <c r="V63" s="6"/>
      <c r="W63" s="6"/>
      <c r="X63" s="57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57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7"/>
    </row>
    <row r="64" spans="1:48" ht="13.5">
      <c r="A64" s="5">
        <v>50</v>
      </c>
      <c r="B64" s="6"/>
      <c r="C64" s="6"/>
      <c r="D64" s="6"/>
      <c r="E64" s="6"/>
      <c r="F64" s="5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57"/>
      <c r="U64" s="6"/>
      <c r="V64" s="6"/>
      <c r="W64" s="6"/>
      <c r="X64" s="57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57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7"/>
    </row>
    <row r="65" spans="1:48" ht="13.5">
      <c r="A65" s="5">
        <v>51</v>
      </c>
      <c r="B65" s="6"/>
      <c r="C65" s="6"/>
      <c r="D65" s="6"/>
      <c r="E65" s="6"/>
      <c r="F65" s="5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57"/>
      <c r="U65" s="6"/>
      <c r="V65" s="6"/>
      <c r="W65" s="6"/>
      <c r="X65" s="57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57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7"/>
    </row>
    <row r="66" spans="1:48" ht="13.5">
      <c r="A66" s="5">
        <v>52</v>
      </c>
      <c r="B66" s="6"/>
      <c r="C66" s="6"/>
      <c r="D66" s="6"/>
      <c r="E66" s="6"/>
      <c r="F66" s="5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57"/>
      <c r="U66" s="6"/>
      <c r="V66" s="6"/>
      <c r="W66" s="6"/>
      <c r="X66" s="57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57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7"/>
    </row>
    <row r="67" spans="1:48" ht="13.5">
      <c r="A67" s="5">
        <v>53</v>
      </c>
      <c r="B67" s="6"/>
      <c r="C67" s="6"/>
      <c r="D67" s="6"/>
      <c r="E67" s="6"/>
      <c r="F67" s="5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57"/>
      <c r="U67" s="6"/>
      <c r="V67" s="6"/>
      <c r="W67" s="6"/>
      <c r="X67" s="57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57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7"/>
    </row>
    <row r="68" spans="1:48" ht="13.5">
      <c r="A68" s="5">
        <v>54</v>
      </c>
      <c r="B68" s="6"/>
      <c r="C68" s="6"/>
      <c r="D68" s="6"/>
      <c r="E68" s="6"/>
      <c r="F68" s="5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57"/>
      <c r="U68" s="6"/>
      <c r="V68" s="6"/>
      <c r="W68" s="6"/>
      <c r="X68" s="57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57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7"/>
    </row>
    <row r="69" spans="1:48" ht="13.5">
      <c r="A69" s="5">
        <v>55</v>
      </c>
      <c r="B69" s="6"/>
      <c r="C69" s="6"/>
      <c r="D69" s="6"/>
      <c r="E69" s="6"/>
      <c r="F69" s="5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57"/>
      <c r="U69" s="6"/>
      <c r="V69" s="6"/>
      <c r="W69" s="6"/>
      <c r="X69" s="57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57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7"/>
    </row>
    <row r="70" spans="1:48" ht="13.5">
      <c r="A70" s="5">
        <v>56</v>
      </c>
      <c r="B70" s="6"/>
      <c r="C70" s="6"/>
      <c r="D70" s="6"/>
      <c r="E70" s="6"/>
      <c r="F70" s="5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57"/>
      <c r="U70" s="6"/>
      <c r="V70" s="6"/>
      <c r="W70" s="6"/>
      <c r="X70" s="57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57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7"/>
    </row>
    <row r="71" spans="1:48" ht="13.5">
      <c r="A71" s="5">
        <v>57</v>
      </c>
      <c r="B71" s="6"/>
      <c r="C71" s="6"/>
      <c r="D71" s="6"/>
      <c r="E71" s="6"/>
      <c r="F71" s="5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7"/>
      <c r="U71" s="6"/>
      <c r="V71" s="6"/>
      <c r="W71" s="6"/>
      <c r="X71" s="57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57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7"/>
    </row>
    <row r="72" spans="1:48" ht="13.5">
      <c r="A72" s="5">
        <v>58</v>
      </c>
      <c r="B72" s="6"/>
      <c r="C72" s="6"/>
      <c r="D72" s="6"/>
      <c r="E72" s="6"/>
      <c r="F72" s="5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57"/>
      <c r="U72" s="6"/>
      <c r="V72" s="6"/>
      <c r="W72" s="6"/>
      <c r="X72" s="57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57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7"/>
    </row>
    <row r="73" spans="1:48" ht="13.5">
      <c r="A73" s="5">
        <v>59</v>
      </c>
      <c r="B73" s="6"/>
      <c r="C73" s="6"/>
      <c r="D73" s="6"/>
      <c r="E73" s="6"/>
      <c r="F73" s="5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7"/>
      <c r="U73" s="6"/>
      <c r="V73" s="6"/>
      <c r="W73" s="6"/>
      <c r="X73" s="57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57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7"/>
    </row>
    <row r="74" spans="1:48" ht="13.5">
      <c r="A74" s="5">
        <v>60</v>
      </c>
      <c r="B74" s="6"/>
      <c r="C74" s="6"/>
      <c r="D74" s="6"/>
      <c r="E74" s="6"/>
      <c r="F74" s="5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57"/>
      <c r="U74" s="6"/>
      <c r="V74" s="6"/>
      <c r="W74" s="6"/>
      <c r="X74" s="57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57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7"/>
    </row>
    <row r="75" spans="1:48" ht="13.5">
      <c r="A75" s="5">
        <v>61</v>
      </c>
      <c r="B75" s="6"/>
      <c r="C75" s="6"/>
      <c r="D75" s="6"/>
      <c r="E75" s="6"/>
      <c r="F75" s="5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57"/>
      <c r="U75" s="6"/>
      <c r="V75" s="6"/>
      <c r="W75" s="6"/>
      <c r="X75" s="57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57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7"/>
    </row>
    <row r="76" spans="1:48" ht="13.5">
      <c r="A76" s="5">
        <v>62</v>
      </c>
      <c r="B76" s="6"/>
      <c r="C76" s="6"/>
      <c r="D76" s="6"/>
      <c r="E76" s="6"/>
      <c r="F76" s="5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57"/>
      <c r="U76" s="6"/>
      <c r="V76" s="6"/>
      <c r="W76" s="6"/>
      <c r="X76" s="57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57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7"/>
    </row>
    <row r="77" spans="1:48" ht="13.5">
      <c r="A77" s="5">
        <v>63</v>
      </c>
      <c r="B77" s="6"/>
      <c r="C77" s="6"/>
      <c r="D77" s="6"/>
      <c r="E77" s="6"/>
      <c r="F77" s="5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57"/>
      <c r="U77" s="6"/>
      <c r="V77" s="6"/>
      <c r="W77" s="6"/>
      <c r="X77" s="57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57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7"/>
    </row>
    <row r="78" spans="1:48" ht="13.5">
      <c r="A78" s="5">
        <v>64</v>
      </c>
      <c r="B78" s="6"/>
      <c r="C78" s="6"/>
      <c r="D78" s="6"/>
      <c r="E78" s="6"/>
      <c r="F78" s="5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57"/>
      <c r="U78" s="6"/>
      <c r="V78" s="6"/>
      <c r="W78" s="6"/>
      <c r="X78" s="57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57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7"/>
    </row>
    <row r="79" spans="1:48" ht="13.5">
      <c r="A79" s="5">
        <v>65</v>
      </c>
      <c r="B79" s="6"/>
      <c r="C79" s="6"/>
      <c r="D79" s="6"/>
      <c r="E79" s="6"/>
      <c r="F79" s="5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57"/>
      <c r="U79" s="6"/>
      <c r="V79" s="6"/>
      <c r="W79" s="6"/>
      <c r="X79" s="57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57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7"/>
    </row>
    <row r="80" spans="1:48" ht="13.5">
      <c r="A80" s="5">
        <v>66</v>
      </c>
      <c r="B80" s="6"/>
      <c r="C80" s="6"/>
      <c r="D80" s="6"/>
      <c r="E80" s="6"/>
      <c r="F80" s="5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57"/>
      <c r="U80" s="6"/>
      <c r="V80" s="6"/>
      <c r="W80" s="6"/>
      <c r="X80" s="57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57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7"/>
    </row>
    <row r="81" spans="1:48" ht="13.5">
      <c r="A81" s="5">
        <v>67</v>
      </c>
      <c r="B81" s="6"/>
      <c r="C81" s="6"/>
      <c r="D81" s="6"/>
      <c r="E81" s="6"/>
      <c r="F81" s="5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57"/>
      <c r="U81" s="6"/>
      <c r="V81" s="6"/>
      <c r="W81" s="6"/>
      <c r="X81" s="57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57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7"/>
    </row>
    <row r="82" spans="1:48" ht="13.5">
      <c r="A82" s="5">
        <v>68</v>
      </c>
      <c r="B82" s="6"/>
      <c r="C82" s="6"/>
      <c r="D82" s="6"/>
      <c r="E82" s="6"/>
      <c r="F82" s="5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57"/>
      <c r="U82" s="6"/>
      <c r="V82" s="6"/>
      <c r="W82" s="6"/>
      <c r="X82" s="57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57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7"/>
    </row>
    <row r="83" spans="1:48" ht="13.5">
      <c r="A83" s="5">
        <v>69</v>
      </c>
      <c r="B83" s="6"/>
      <c r="C83" s="6"/>
      <c r="D83" s="6"/>
      <c r="E83" s="6"/>
      <c r="F83" s="5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57"/>
      <c r="U83" s="6"/>
      <c r="V83" s="6"/>
      <c r="W83" s="6"/>
      <c r="X83" s="57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57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7"/>
    </row>
    <row r="84" spans="1:48" ht="13.5">
      <c r="A84" s="5">
        <v>70</v>
      </c>
      <c r="B84" s="6"/>
      <c r="C84" s="6"/>
      <c r="D84" s="6"/>
      <c r="E84" s="6"/>
      <c r="F84" s="5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7"/>
      <c r="U84" s="6"/>
      <c r="V84" s="6"/>
      <c r="W84" s="6"/>
      <c r="X84" s="57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57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7"/>
    </row>
    <row r="85" spans="1:48" ht="13.5">
      <c r="A85" s="5">
        <v>71</v>
      </c>
      <c r="B85" s="6"/>
      <c r="C85" s="6"/>
      <c r="D85" s="6"/>
      <c r="E85" s="6"/>
      <c r="F85" s="5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57"/>
      <c r="U85" s="6"/>
      <c r="V85" s="6"/>
      <c r="W85" s="6"/>
      <c r="X85" s="57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57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7"/>
    </row>
    <row r="86" spans="1:48" ht="13.5">
      <c r="A86" s="5">
        <v>72</v>
      </c>
      <c r="B86" s="6"/>
      <c r="C86" s="6"/>
      <c r="D86" s="6"/>
      <c r="E86" s="6"/>
      <c r="F86" s="5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57"/>
      <c r="U86" s="6"/>
      <c r="V86" s="6"/>
      <c r="W86" s="6"/>
      <c r="X86" s="57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57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7"/>
    </row>
    <row r="87" spans="1:48" ht="13.5">
      <c r="A87" s="5">
        <v>73</v>
      </c>
      <c r="B87" s="6"/>
      <c r="C87" s="6"/>
      <c r="D87" s="6"/>
      <c r="E87" s="6"/>
      <c r="F87" s="5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57"/>
      <c r="U87" s="6"/>
      <c r="V87" s="6"/>
      <c r="W87" s="6"/>
      <c r="X87" s="57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57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7"/>
    </row>
    <row r="88" spans="1:48" ht="13.5">
      <c r="A88" s="5">
        <v>74</v>
      </c>
      <c r="B88" s="6"/>
      <c r="C88" s="6"/>
      <c r="D88" s="6"/>
      <c r="E88" s="6"/>
      <c r="F88" s="5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57"/>
      <c r="U88" s="6"/>
      <c r="V88" s="6"/>
      <c r="W88" s="6"/>
      <c r="X88" s="57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57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7"/>
    </row>
    <row r="89" spans="1:48" ht="13.5">
      <c r="A89" s="5">
        <v>75</v>
      </c>
      <c r="B89" s="6"/>
      <c r="C89" s="6"/>
      <c r="D89" s="6"/>
      <c r="E89" s="6"/>
      <c r="F89" s="5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57"/>
      <c r="U89" s="6"/>
      <c r="V89" s="6"/>
      <c r="W89" s="6"/>
      <c r="X89" s="57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57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7"/>
    </row>
    <row r="90" spans="1:48" ht="13.5">
      <c r="A90" s="5">
        <v>76</v>
      </c>
      <c r="B90" s="6"/>
      <c r="C90" s="6"/>
      <c r="D90" s="6"/>
      <c r="E90" s="6"/>
      <c r="F90" s="5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57"/>
      <c r="U90" s="6"/>
      <c r="V90" s="6"/>
      <c r="W90" s="6"/>
      <c r="X90" s="57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57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7"/>
    </row>
    <row r="91" spans="1:48" ht="13.5">
      <c r="A91" s="5">
        <v>77</v>
      </c>
      <c r="B91" s="6"/>
      <c r="C91" s="6"/>
      <c r="D91" s="6"/>
      <c r="E91" s="6"/>
      <c r="F91" s="5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57"/>
      <c r="U91" s="6"/>
      <c r="V91" s="6"/>
      <c r="W91" s="6"/>
      <c r="X91" s="57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57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7"/>
    </row>
    <row r="92" spans="1:48" ht="13.5">
      <c r="A92" s="5">
        <v>78</v>
      </c>
      <c r="B92" s="6"/>
      <c r="C92" s="6"/>
      <c r="D92" s="6"/>
      <c r="E92" s="6"/>
      <c r="F92" s="5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57"/>
      <c r="U92" s="6"/>
      <c r="V92" s="6"/>
      <c r="W92" s="6"/>
      <c r="X92" s="57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57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7"/>
    </row>
    <row r="93" spans="1:48" ht="13.5">
      <c r="A93" s="5">
        <v>79</v>
      </c>
      <c r="B93" s="6"/>
      <c r="C93" s="6"/>
      <c r="D93" s="6"/>
      <c r="E93" s="6"/>
      <c r="F93" s="5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57"/>
      <c r="U93" s="6"/>
      <c r="V93" s="6"/>
      <c r="W93" s="6"/>
      <c r="X93" s="57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57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7"/>
    </row>
    <row r="94" spans="1:48" ht="13.5">
      <c r="A94" s="5">
        <v>80</v>
      </c>
      <c r="B94" s="6"/>
      <c r="C94" s="6"/>
      <c r="D94" s="6"/>
      <c r="E94" s="6"/>
      <c r="F94" s="5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57"/>
      <c r="U94" s="6"/>
      <c r="V94" s="6"/>
      <c r="W94" s="6"/>
      <c r="X94" s="57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57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7"/>
    </row>
    <row r="95" spans="1:48" ht="13.5">
      <c r="A95" s="5">
        <v>81</v>
      </c>
      <c r="B95" s="6"/>
      <c r="C95" s="6"/>
      <c r="D95" s="6"/>
      <c r="E95" s="6"/>
      <c r="F95" s="5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57"/>
      <c r="U95" s="6"/>
      <c r="V95" s="6"/>
      <c r="W95" s="6"/>
      <c r="X95" s="57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57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7"/>
    </row>
    <row r="96" spans="1:48" ht="13.5">
      <c r="A96" s="5">
        <v>82</v>
      </c>
      <c r="B96" s="6"/>
      <c r="C96" s="6"/>
      <c r="D96" s="6"/>
      <c r="E96" s="6"/>
      <c r="F96" s="5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57"/>
      <c r="U96" s="6"/>
      <c r="V96" s="6"/>
      <c r="W96" s="6"/>
      <c r="X96" s="57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57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7"/>
    </row>
    <row r="97" spans="1:48" ht="13.5">
      <c r="A97" s="5">
        <v>83</v>
      </c>
      <c r="B97" s="6"/>
      <c r="C97" s="6"/>
      <c r="D97" s="6"/>
      <c r="E97" s="6"/>
      <c r="F97" s="5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57"/>
      <c r="U97" s="6"/>
      <c r="V97" s="6"/>
      <c r="W97" s="6"/>
      <c r="X97" s="57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57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7"/>
    </row>
    <row r="98" spans="1:48" ht="13.5">
      <c r="A98" s="5">
        <v>84</v>
      </c>
      <c r="B98" s="6"/>
      <c r="C98" s="6"/>
      <c r="D98" s="6"/>
      <c r="E98" s="6"/>
      <c r="F98" s="5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57"/>
      <c r="U98" s="6"/>
      <c r="V98" s="6"/>
      <c r="W98" s="6"/>
      <c r="X98" s="57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57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7"/>
    </row>
    <row r="99" spans="1:48" ht="13.5">
      <c r="A99" s="5">
        <v>85</v>
      </c>
      <c r="B99" s="6"/>
      <c r="C99" s="6"/>
      <c r="D99" s="6"/>
      <c r="E99" s="6"/>
      <c r="F99" s="5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57"/>
      <c r="U99" s="6"/>
      <c r="V99" s="6"/>
      <c r="W99" s="6"/>
      <c r="X99" s="57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57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7"/>
    </row>
    <row r="100" spans="1:48" ht="13.5">
      <c r="A100" s="5">
        <v>86</v>
      </c>
      <c r="B100" s="6"/>
      <c r="C100" s="6"/>
      <c r="D100" s="6"/>
      <c r="E100" s="6"/>
      <c r="F100" s="5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57"/>
      <c r="U100" s="6"/>
      <c r="V100" s="6"/>
      <c r="W100" s="6"/>
      <c r="X100" s="57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57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7"/>
    </row>
    <row r="101" spans="1:48" ht="13.5">
      <c r="A101" s="5">
        <v>87</v>
      </c>
      <c r="B101" s="6"/>
      <c r="C101" s="6"/>
      <c r="D101" s="6"/>
      <c r="E101" s="6"/>
      <c r="F101" s="5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57"/>
      <c r="U101" s="6"/>
      <c r="V101" s="6"/>
      <c r="W101" s="6"/>
      <c r="X101" s="57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57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7"/>
    </row>
    <row r="102" spans="1:48" ht="13.5">
      <c r="A102" s="5">
        <v>88</v>
      </c>
      <c r="B102" s="6"/>
      <c r="C102" s="6"/>
      <c r="D102" s="6"/>
      <c r="E102" s="6"/>
      <c r="F102" s="5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57"/>
      <c r="U102" s="6"/>
      <c r="V102" s="6"/>
      <c r="W102" s="6"/>
      <c r="X102" s="57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57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7"/>
    </row>
    <row r="103" spans="1:48" ht="13.5">
      <c r="A103" s="5">
        <v>89</v>
      </c>
      <c r="B103" s="6"/>
      <c r="C103" s="6"/>
      <c r="D103" s="6"/>
      <c r="E103" s="6"/>
      <c r="F103" s="5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57"/>
      <c r="U103" s="6"/>
      <c r="V103" s="6"/>
      <c r="W103" s="6"/>
      <c r="X103" s="57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57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7"/>
    </row>
    <row r="104" spans="1:48" ht="13.5">
      <c r="A104" s="5">
        <v>90</v>
      </c>
      <c r="B104" s="6"/>
      <c r="C104" s="6"/>
      <c r="D104" s="6"/>
      <c r="E104" s="6"/>
      <c r="F104" s="5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57"/>
      <c r="U104" s="6"/>
      <c r="V104" s="6"/>
      <c r="W104" s="6"/>
      <c r="X104" s="57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57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7"/>
    </row>
    <row r="105" spans="1:48" ht="13.5">
      <c r="A105" s="5">
        <v>91</v>
      </c>
      <c r="B105" s="6"/>
      <c r="C105" s="6"/>
      <c r="D105" s="6"/>
      <c r="E105" s="6"/>
      <c r="F105" s="5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57"/>
      <c r="U105" s="6"/>
      <c r="V105" s="6"/>
      <c r="W105" s="6"/>
      <c r="X105" s="57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57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7"/>
    </row>
    <row r="106" spans="1:48" ht="13.5">
      <c r="A106" s="5">
        <v>92</v>
      </c>
      <c r="B106" s="6"/>
      <c r="C106" s="6"/>
      <c r="D106" s="6"/>
      <c r="E106" s="6"/>
      <c r="F106" s="5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57"/>
      <c r="U106" s="6"/>
      <c r="V106" s="6"/>
      <c r="W106" s="6"/>
      <c r="X106" s="57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57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7"/>
    </row>
    <row r="107" spans="1:48" ht="13.5">
      <c r="A107" s="5">
        <v>93</v>
      </c>
      <c r="B107" s="6"/>
      <c r="C107" s="6"/>
      <c r="D107" s="6"/>
      <c r="E107" s="6"/>
      <c r="F107" s="5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57"/>
      <c r="U107" s="6"/>
      <c r="V107" s="6"/>
      <c r="W107" s="6"/>
      <c r="X107" s="57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57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7"/>
    </row>
    <row r="108" spans="1:48" ht="13.5">
      <c r="A108" s="5">
        <v>94</v>
      </c>
      <c r="B108" s="6"/>
      <c r="C108" s="6"/>
      <c r="D108" s="6"/>
      <c r="E108" s="6"/>
      <c r="F108" s="5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57"/>
      <c r="U108" s="6"/>
      <c r="V108" s="6"/>
      <c r="W108" s="6"/>
      <c r="X108" s="57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57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7"/>
    </row>
    <row r="109" spans="1:48" ht="13.5">
      <c r="A109" s="5">
        <v>95</v>
      </c>
      <c r="B109" s="6"/>
      <c r="C109" s="6"/>
      <c r="D109" s="6"/>
      <c r="E109" s="6"/>
      <c r="F109" s="5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57"/>
      <c r="U109" s="6"/>
      <c r="V109" s="6"/>
      <c r="W109" s="6"/>
      <c r="X109" s="57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57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7"/>
    </row>
    <row r="110" spans="1:48" ht="13.5">
      <c r="A110" s="5">
        <v>96</v>
      </c>
      <c r="B110" s="6"/>
      <c r="C110" s="6"/>
      <c r="D110" s="6"/>
      <c r="E110" s="6"/>
      <c r="F110" s="5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57"/>
      <c r="U110" s="6"/>
      <c r="V110" s="6"/>
      <c r="W110" s="6"/>
      <c r="X110" s="57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57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7"/>
    </row>
    <row r="111" spans="1:48" ht="13.5">
      <c r="A111" s="5">
        <v>97</v>
      </c>
      <c r="B111" s="6"/>
      <c r="C111" s="6"/>
      <c r="D111" s="6"/>
      <c r="E111" s="6"/>
      <c r="F111" s="5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57"/>
      <c r="U111" s="6"/>
      <c r="V111" s="6"/>
      <c r="W111" s="6"/>
      <c r="X111" s="57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57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7"/>
    </row>
    <row r="112" spans="1:48" ht="13.5">
      <c r="A112" s="5">
        <v>98</v>
      </c>
      <c r="B112" s="6"/>
      <c r="C112" s="6"/>
      <c r="D112" s="6"/>
      <c r="E112" s="6"/>
      <c r="F112" s="5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57"/>
      <c r="U112" s="6"/>
      <c r="V112" s="6"/>
      <c r="W112" s="6"/>
      <c r="X112" s="57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57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7"/>
    </row>
    <row r="113" spans="1:48" ht="13.5">
      <c r="A113" s="5">
        <v>99</v>
      </c>
      <c r="B113" s="6"/>
      <c r="C113" s="6"/>
      <c r="D113" s="6"/>
      <c r="E113" s="6"/>
      <c r="F113" s="5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57"/>
      <c r="U113" s="6"/>
      <c r="V113" s="6"/>
      <c r="W113" s="6"/>
      <c r="X113" s="57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57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7"/>
    </row>
    <row r="114" spans="1:48" ht="13.5">
      <c r="A114" s="5">
        <v>100</v>
      </c>
      <c r="B114" s="6"/>
      <c r="C114" s="6"/>
      <c r="D114" s="6"/>
      <c r="E114" s="6"/>
      <c r="F114" s="5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57"/>
      <c r="U114" s="6"/>
      <c r="V114" s="6"/>
      <c r="W114" s="6"/>
      <c r="X114" s="57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57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7"/>
    </row>
    <row r="115" spans="1:48" ht="13.5">
      <c r="A115" s="5">
        <v>101</v>
      </c>
      <c r="B115" s="6"/>
      <c r="C115" s="6"/>
      <c r="D115" s="6"/>
      <c r="E115" s="6"/>
      <c r="F115" s="5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57"/>
      <c r="U115" s="6"/>
      <c r="V115" s="6"/>
      <c r="W115" s="6"/>
      <c r="X115" s="57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57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7"/>
    </row>
    <row r="116" spans="1:48" ht="13.5">
      <c r="A116" s="5">
        <v>102</v>
      </c>
      <c r="B116" s="6"/>
      <c r="C116" s="6"/>
      <c r="D116" s="6"/>
      <c r="E116" s="6"/>
      <c r="F116" s="5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57"/>
      <c r="U116" s="6"/>
      <c r="V116" s="6"/>
      <c r="W116" s="6"/>
      <c r="X116" s="57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57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7"/>
    </row>
    <row r="117" spans="1:48" ht="13.5">
      <c r="A117" s="5">
        <v>103</v>
      </c>
      <c r="B117" s="6"/>
      <c r="C117" s="6"/>
      <c r="D117" s="6"/>
      <c r="E117" s="6"/>
      <c r="F117" s="5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57"/>
      <c r="U117" s="6"/>
      <c r="V117" s="6"/>
      <c r="W117" s="6"/>
      <c r="X117" s="57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57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7"/>
    </row>
    <row r="118" spans="1:48" ht="13.5">
      <c r="A118" s="5">
        <v>104</v>
      </c>
      <c r="B118" s="6"/>
      <c r="C118" s="6"/>
      <c r="D118" s="6"/>
      <c r="E118" s="6"/>
      <c r="F118" s="5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57"/>
      <c r="U118" s="6"/>
      <c r="V118" s="6"/>
      <c r="W118" s="6"/>
      <c r="X118" s="57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57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7"/>
    </row>
    <row r="119" spans="1:48" ht="13.5">
      <c r="A119" s="5">
        <v>105</v>
      </c>
      <c r="B119" s="6"/>
      <c r="C119" s="6"/>
      <c r="D119" s="6"/>
      <c r="E119" s="6"/>
      <c r="F119" s="5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57"/>
      <c r="U119" s="6"/>
      <c r="V119" s="6"/>
      <c r="W119" s="6"/>
      <c r="X119" s="57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57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7"/>
    </row>
    <row r="120" spans="1:48" ht="13.5">
      <c r="A120" s="5">
        <v>106</v>
      </c>
      <c r="B120" s="6"/>
      <c r="C120" s="6"/>
      <c r="D120" s="6"/>
      <c r="E120" s="6"/>
      <c r="F120" s="5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57"/>
      <c r="U120" s="6"/>
      <c r="V120" s="6"/>
      <c r="W120" s="6"/>
      <c r="X120" s="57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57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7"/>
    </row>
    <row r="121" spans="1:48" ht="13.5">
      <c r="A121" s="5">
        <v>107</v>
      </c>
      <c r="B121" s="6"/>
      <c r="C121" s="6"/>
      <c r="D121" s="6"/>
      <c r="E121" s="6"/>
      <c r="F121" s="5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57"/>
      <c r="U121" s="6"/>
      <c r="V121" s="6"/>
      <c r="W121" s="6"/>
      <c r="X121" s="57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57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7"/>
    </row>
    <row r="122" spans="1:48" ht="13.5">
      <c r="A122" s="5">
        <v>108</v>
      </c>
      <c r="B122" s="6"/>
      <c r="C122" s="6"/>
      <c r="D122" s="6"/>
      <c r="E122" s="6"/>
      <c r="F122" s="5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57"/>
      <c r="U122" s="6"/>
      <c r="V122" s="6"/>
      <c r="W122" s="6"/>
      <c r="X122" s="57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57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7"/>
    </row>
    <row r="123" spans="1:48" ht="13.5">
      <c r="A123" s="5">
        <v>109</v>
      </c>
      <c r="B123" s="6"/>
      <c r="C123" s="6"/>
      <c r="D123" s="6"/>
      <c r="E123" s="6"/>
      <c r="F123" s="5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57"/>
      <c r="U123" s="6"/>
      <c r="V123" s="6"/>
      <c r="W123" s="6"/>
      <c r="X123" s="57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57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7"/>
    </row>
    <row r="124" spans="1:48" ht="13.5">
      <c r="A124" s="5">
        <v>110</v>
      </c>
      <c r="B124" s="6"/>
      <c r="C124" s="6"/>
      <c r="D124" s="6"/>
      <c r="E124" s="6"/>
      <c r="F124" s="5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57"/>
      <c r="U124" s="6"/>
      <c r="V124" s="6"/>
      <c r="W124" s="6"/>
      <c r="X124" s="57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57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7"/>
    </row>
    <row r="125" spans="1:48" ht="13.5">
      <c r="A125" s="5">
        <v>111</v>
      </c>
      <c r="B125" s="6"/>
      <c r="C125" s="6"/>
      <c r="D125" s="6"/>
      <c r="E125" s="6"/>
      <c r="F125" s="5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57"/>
      <c r="U125" s="6"/>
      <c r="V125" s="6"/>
      <c r="W125" s="6"/>
      <c r="X125" s="57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57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7"/>
    </row>
    <row r="126" spans="1:48" ht="13.5">
      <c r="A126" s="5">
        <v>112</v>
      </c>
      <c r="B126" s="6"/>
      <c r="C126" s="6"/>
      <c r="D126" s="6"/>
      <c r="E126" s="6"/>
      <c r="F126" s="5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57"/>
      <c r="U126" s="6"/>
      <c r="V126" s="6"/>
      <c r="W126" s="6"/>
      <c r="X126" s="57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57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7"/>
    </row>
    <row r="127" spans="1:48" ht="13.5">
      <c r="A127" s="5">
        <v>113</v>
      </c>
      <c r="B127" s="6"/>
      <c r="C127" s="6"/>
      <c r="D127" s="6"/>
      <c r="E127" s="6"/>
      <c r="F127" s="5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57"/>
      <c r="U127" s="6"/>
      <c r="V127" s="6"/>
      <c r="W127" s="6"/>
      <c r="X127" s="57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57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7"/>
    </row>
    <row r="128" spans="1:48" ht="13.5">
      <c r="A128" s="5">
        <v>114</v>
      </c>
      <c r="B128" s="6"/>
      <c r="C128" s="6"/>
      <c r="D128" s="6"/>
      <c r="E128" s="6"/>
      <c r="F128" s="5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57"/>
      <c r="U128" s="6"/>
      <c r="V128" s="6"/>
      <c r="W128" s="6"/>
      <c r="X128" s="57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57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7"/>
    </row>
    <row r="129" spans="1:48" ht="13.5">
      <c r="A129" s="5">
        <v>115</v>
      </c>
      <c r="B129" s="6"/>
      <c r="C129" s="6"/>
      <c r="D129" s="6"/>
      <c r="E129" s="6"/>
      <c r="F129" s="5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57"/>
      <c r="U129" s="6"/>
      <c r="V129" s="6"/>
      <c r="W129" s="6"/>
      <c r="X129" s="57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57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7"/>
    </row>
    <row r="130" spans="1:48" ht="13.5">
      <c r="A130" s="5">
        <v>116</v>
      </c>
      <c r="B130" s="6"/>
      <c r="C130" s="6"/>
      <c r="D130" s="6"/>
      <c r="E130" s="6"/>
      <c r="F130" s="5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57"/>
      <c r="U130" s="6"/>
      <c r="V130" s="6"/>
      <c r="W130" s="6"/>
      <c r="X130" s="57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57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7"/>
    </row>
    <row r="131" spans="1:48" ht="13.5">
      <c r="A131" s="5">
        <v>117</v>
      </c>
      <c r="B131" s="6"/>
      <c r="C131" s="6"/>
      <c r="D131" s="6"/>
      <c r="E131" s="6"/>
      <c r="F131" s="5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57"/>
      <c r="U131" s="6"/>
      <c r="V131" s="6"/>
      <c r="W131" s="6"/>
      <c r="X131" s="57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57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7"/>
    </row>
    <row r="132" spans="1:48" ht="13.5">
      <c r="A132" s="5">
        <v>118</v>
      </c>
      <c r="B132" s="6"/>
      <c r="C132" s="6"/>
      <c r="D132" s="6"/>
      <c r="E132" s="6"/>
      <c r="F132" s="5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57"/>
      <c r="U132" s="6"/>
      <c r="V132" s="6"/>
      <c r="W132" s="6"/>
      <c r="X132" s="57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57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7"/>
    </row>
    <row r="133" spans="1:48" ht="13.5">
      <c r="A133" s="5">
        <v>119</v>
      </c>
      <c r="B133" s="6"/>
      <c r="C133" s="6"/>
      <c r="D133" s="6"/>
      <c r="E133" s="6"/>
      <c r="F133" s="5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57"/>
      <c r="U133" s="6"/>
      <c r="V133" s="6"/>
      <c r="W133" s="6"/>
      <c r="X133" s="57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57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7"/>
    </row>
    <row r="134" spans="1:48" ht="13.5">
      <c r="A134" s="5">
        <v>120</v>
      </c>
      <c r="B134" s="6"/>
      <c r="C134" s="6"/>
      <c r="D134" s="6"/>
      <c r="E134" s="6"/>
      <c r="F134" s="5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57"/>
      <c r="U134" s="6"/>
      <c r="V134" s="6"/>
      <c r="W134" s="6"/>
      <c r="X134" s="57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57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7"/>
    </row>
    <row r="135" spans="1:48" ht="13.5">
      <c r="A135" s="5">
        <v>121</v>
      </c>
      <c r="B135" s="6"/>
      <c r="C135" s="6"/>
      <c r="D135" s="6"/>
      <c r="E135" s="6"/>
      <c r="F135" s="5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57"/>
      <c r="U135" s="6"/>
      <c r="V135" s="6"/>
      <c r="W135" s="6"/>
      <c r="X135" s="57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57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7"/>
    </row>
    <row r="136" spans="1:48" ht="13.5">
      <c r="A136" s="5">
        <v>122</v>
      </c>
      <c r="B136" s="6"/>
      <c r="C136" s="6"/>
      <c r="D136" s="6"/>
      <c r="E136" s="6"/>
      <c r="F136" s="5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57"/>
      <c r="U136" s="6"/>
      <c r="V136" s="6"/>
      <c r="W136" s="6"/>
      <c r="X136" s="57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57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7"/>
    </row>
    <row r="137" spans="1:48" ht="13.5">
      <c r="A137" s="5">
        <v>123</v>
      </c>
      <c r="B137" s="6"/>
      <c r="C137" s="6"/>
      <c r="D137" s="6"/>
      <c r="E137" s="6"/>
      <c r="F137" s="5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57"/>
      <c r="U137" s="6"/>
      <c r="V137" s="6"/>
      <c r="W137" s="6"/>
      <c r="X137" s="57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57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7"/>
    </row>
    <row r="138" spans="1:48" ht="13.5">
      <c r="A138" s="5">
        <v>124</v>
      </c>
      <c r="B138" s="6"/>
      <c r="C138" s="6"/>
      <c r="D138" s="6"/>
      <c r="E138" s="6"/>
      <c r="F138" s="5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57"/>
      <c r="U138" s="6"/>
      <c r="V138" s="6"/>
      <c r="W138" s="6"/>
      <c r="X138" s="57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57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7"/>
    </row>
    <row r="139" spans="1:48" ht="13.5">
      <c r="A139" s="5">
        <v>125</v>
      </c>
      <c r="B139" s="6"/>
      <c r="C139" s="6"/>
      <c r="D139" s="6"/>
      <c r="E139" s="6"/>
      <c r="F139" s="5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57"/>
      <c r="U139" s="6"/>
      <c r="V139" s="6"/>
      <c r="W139" s="6"/>
      <c r="X139" s="57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57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7"/>
    </row>
    <row r="140" spans="1:48" ht="13.5">
      <c r="A140" s="5">
        <v>126</v>
      </c>
      <c r="B140" s="6"/>
      <c r="C140" s="6"/>
      <c r="D140" s="6"/>
      <c r="E140" s="6"/>
      <c r="F140" s="5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57"/>
      <c r="U140" s="6"/>
      <c r="V140" s="6"/>
      <c r="W140" s="6"/>
      <c r="X140" s="57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57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7"/>
    </row>
    <row r="141" spans="1:48" ht="13.5">
      <c r="A141" s="5">
        <v>127</v>
      </c>
      <c r="B141" s="6"/>
      <c r="C141" s="6"/>
      <c r="D141" s="6"/>
      <c r="E141" s="6"/>
      <c r="F141" s="5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57"/>
      <c r="U141" s="6"/>
      <c r="V141" s="6"/>
      <c r="W141" s="6"/>
      <c r="X141" s="57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57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7"/>
    </row>
    <row r="142" spans="1:48" ht="13.5">
      <c r="A142" s="5">
        <v>128</v>
      </c>
      <c r="B142" s="6"/>
      <c r="C142" s="6"/>
      <c r="D142" s="6"/>
      <c r="E142" s="6"/>
      <c r="F142" s="5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57"/>
      <c r="U142" s="6"/>
      <c r="V142" s="6"/>
      <c r="W142" s="6"/>
      <c r="X142" s="57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57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7"/>
    </row>
    <row r="143" spans="1:48" ht="13.5">
      <c r="A143" s="5">
        <v>129</v>
      </c>
      <c r="B143" s="6"/>
      <c r="C143" s="6"/>
      <c r="D143" s="6"/>
      <c r="E143" s="6"/>
      <c r="F143" s="5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57"/>
      <c r="U143" s="6"/>
      <c r="V143" s="6"/>
      <c r="W143" s="6"/>
      <c r="X143" s="57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57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7"/>
    </row>
    <row r="144" spans="1:48" ht="13.5">
      <c r="A144" s="5">
        <v>130</v>
      </c>
      <c r="B144" s="6"/>
      <c r="C144" s="6"/>
      <c r="D144" s="6"/>
      <c r="E144" s="6"/>
      <c r="F144" s="5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57"/>
      <c r="U144" s="6"/>
      <c r="V144" s="6"/>
      <c r="W144" s="6"/>
      <c r="X144" s="57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57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7"/>
    </row>
    <row r="145" spans="1:48" ht="13.5">
      <c r="A145" s="5">
        <v>131</v>
      </c>
      <c r="B145" s="6"/>
      <c r="C145" s="6"/>
      <c r="D145" s="6"/>
      <c r="E145" s="6"/>
      <c r="F145" s="5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57"/>
      <c r="U145" s="6"/>
      <c r="V145" s="6"/>
      <c r="W145" s="6"/>
      <c r="X145" s="57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57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7"/>
    </row>
    <row r="146" spans="1:48" ht="13.5">
      <c r="A146" s="5">
        <v>132</v>
      </c>
      <c r="B146" s="6"/>
      <c r="C146" s="6"/>
      <c r="D146" s="6"/>
      <c r="E146" s="6"/>
      <c r="F146" s="5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57"/>
      <c r="U146" s="6"/>
      <c r="V146" s="6"/>
      <c r="W146" s="6"/>
      <c r="X146" s="57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57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7"/>
    </row>
    <row r="147" spans="1:48" ht="13.5">
      <c r="A147" s="5">
        <v>133</v>
      </c>
      <c r="B147" s="6"/>
      <c r="C147" s="6"/>
      <c r="D147" s="6"/>
      <c r="E147" s="6"/>
      <c r="F147" s="5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57"/>
      <c r="U147" s="6"/>
      <c r="V147" s="6"/>
      <c r="W147" s="6"/>
      <c r="X147" s="57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57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7"/>
    </row>
    <row r="148" spans="1:48" ht="13.5">
      <c r="A148" s="5">
        <v>134</v>
      </c>
      <c r="B148" s="6"/>
      <c r="C148" s="6"/>
      <c r="D148" s="6"/>
      <c r="E148" s="6"/>
      <c r="F148" s="5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57"/>
      <c r="U148" s="6"/>
      <c r="V148" s="6"/>
      <c r="W148" s="6"/>
      <c r="X148" s="57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57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7"/>
    </row>
    <row r="149" spans="1:48" ht="13.5">
      <c r="A149" s="5">
        <v>135</v>
      </c>
      <c r="B149" s="6"/>
      <c r="C149" s="6"/>
      <c r="D149" s="6"/>
      <c r="E149" s="6"/>
      <c r="F149" s="5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57"/>
      <c r="U149" s="6"/>
      <c r="V149" s="6"/>
      <c r="W149" s="6"/>
      <c r="X149" s="57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57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7"/>
    </row>
    <row r="150" spans="1:48" ht="13.5">
      <c r="A150" s="5">
        <v>136</v>
      </c>
      <c r="B150" s="6"/>
      <c r="C150" s="6"/>
      <c r="D150" s="6"/>
      <c r="E150" s="6"/>
      <c r="F150" s="5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57"/>
      <c r="U150" s="6"/>
      <c r="V150" s="6"/>
      <c r="W150" s="6"/>
      <c r="X150" s="57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57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7"/>
    </row>
    <row r="151" spans="1:48" ht="13.5">
      <c r="A151" s="5">
        <v>137</v>
      </c>
      <c r="B151" s="6"/>
      <c r="C151" s="6"/>
      <c r="D151" s="6"/>
      <c r="E151" s="6"/>
      <c r="F151" s="5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57"/>
      <c r="U151" s="6"/>
      <c r="V151" s="6"/>
      <c r="W151" s="6"/>
      <c r="X151" s="57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57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7"/>
    </row>
    <row r="152" spans="1:48" ht="13.5">
      <c r="A152" s="5">
        <v>138</v>
      </c>
      <c r="B152" s="6"/>
      <c r="C152" s="6"/>
      <c r="D152" s="6"/>
      <c r="E152" s="6"/>
      <c r="F152" s="5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57"/>
      <c r="U152" s="6"/>
      <c r="V152" s="6"/>
      <c r="W152" s="6"/>
      <c r="X152" s="57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57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7"/>
    </row>
    <row r="153" spans="1:48" ht="13.5">
      <c r="A153" s="5">
        <v>139</v>
      </c>
      <c r="B153" s="6"/>
      <c r="C153" s="6"/>
      <c r="D153" s="6"/>
      <c r="E153" s="6"/>
      <c r="F153" s="5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57"/>
      <c r="U153" s="6"/>
      <c r="V153" s="6"/>
      <c r="W153" s="6"/>
      <c r="X153" s="57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57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7"/>
    </row>
    <row r="154" spans="1:48" ht="13.5">
      <c r="A154" s="5">
        <v>140</v>
      </c>
      <c r="B154" s="6"/>
      <c r="C154" s="6"/>
      <c r="D154" s="6"/>
      <c r="E154" s="6"/>
      <c r="F154" s="5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57"/>
      <c r="U154" s="6"/>
      <c r="V154" s="6"/>
      <c r="W154" s="6"/>
      <c r="X154" s="57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57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7"/>
    </row>
    <row r="155" spans="1:48" ht="13.5">
      <c r="A155" s="5">
        <v>141</v>
      </c>
      <c r="B155" s="6"/>
      <c r="C155" s="6"/>
      <c r="D155" s="6"/>
      <c r="E155" s="6"/>
      <c r="F155" s="5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57"/>
      <c r="U155" s="6"/>
      <c r="V155" s="6"/>
      <c r="W155" s="6"/>
      <c r="X155" s="57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57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7"/>
    </row>
    <row r="156" spans="1:48" ht="13.5">
      <c r="A156" s="5">
        <v>142</v>
      </c>
      <c r="B156" s="6"/>
      <c r="C156" s="6"/>
      <c r="D156" s="6"/>
      <c r="E156" s="6"/>
      <c r="F156" s="5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57"/>
      <c r="U156" s="6"/>
      <c r="V156" s="6"/>
      <c r="W156" s="6"/>
      <c r="X156" s="57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57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7"/>
    </row>
    <row r="157" spans="1:48" ht="13.5">
      <c r="A157" s="5">
        <v>143</v>
      </c>
      <c r="B157" s="6"/>
      <c r="C157" s="6"/>
      <c r="D157" s="6"/>
      <c r="E157" s="6"/>
      <c r="F157" s="5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57"/>
      <c r="U157" s="6"/>
      <c r="V157" s="6"/>
      <c r="W157" s="6"/>
      <c r="X157" s="57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57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7"/>
    </row>
    <row r="158" spans="1:48" ht="13.5">
      <c r="A158" s="5">
        <v>144</v>
      </c>
      <c r="B158" s="6"/>
      <c r="C158" s="6"/>
      <c r="D158" s="6"/>
      <c r="E158" s="6"/>
      <c r="F158" s="5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57"/>
      <c r="U158" s="6"/>
      <c r="V158" s="6"/>
      <c r="W158" s="6"/>
      <c r="X158" s="57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57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7"/>
    </row>
    <row r="159" spans="1:48" ht="13.5">
      <c r="A159" s="5">
        <v>145</v>
      </c>
      <c r="B159" s="6"/>
      <c r="C159" s="6"/>
      <c r="D159" s="6"/>
      <c r="E159" s="6"/>
      <c r="F159" s="5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57"/>
      <c r="U159" s="6"/>
      <c r="V159" s="6"/>
      <c r="W159" s="6"/>
      <c r="X159" s="57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57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7"/>
    </row>
    <row r="160" spans="1:48" ht="13.5">
      <c r="A160" s="5">
        <v>146</v>
      </c>
      <c r="B160" s="6"/>
      <c r="C160" s="6"/>
      <c r="D160" s="6"/>
      <c r="E160" s="6"/>
      <c r="F160" s="5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57"/>
      <c r="U160" s="6"/>
      <c r="V160" s="6"/>
      <c r="W160" s="6"/>
      <c r="X160" s="57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57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7"/>
    </row>
    <row r="161" spans="1:48" ht="13.5">
      <c r="A161" s="5">
        <v>147</v>
      </c>
      <c r="B161" s="6"/>
      <c r="C161" s="6"/>
      <c r="D161" s="6"/>
      <c r="E161" s="6"/>
      <c r="F161" s="5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57"/>
      <c r="U161" s="6"/>
      <c r="V161" s="6"/>
      <c r="W161" s="6"/>
      <c r="X161" s="57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57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7"/>
    </row>
    <row r="162" spans="1:48" ht="13.5">
      <c r="A162" s="5">
        <v>148</v>
      </c>
      <c r="B162" s="6"/>
      <c r="C162" s="6"/>
      <c r="D162" s="6"/>
      <c r="E162" s="6"/>
      <c r="F162" s="5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57"/>
      <c r="U162" s="6"/>
      <c r="V162" s="6"/>
      <c r="W162" s="6"/>
      <c r="X162" s="57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57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7"/>
    </row>
    <row r="163" spans="1:48" ht="13.5">
      <c r="A163" s="5">
        <v>149</v>
      </c>
      <c r="B163" s="6"/>
      <c r="C163" s="6"/>
      <c r="D163" s="6"/>
      <c r="E163" s="6"/>
      <c r="F163" s="5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57"/>
      <c r="U163" s="6"/>
      <c r="V163" s="6"/>
      <c r="W163" s="6"/>
      <c r="X163" s="57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57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7"/>
    </row>
    <row r="164" spans="1:48" ht="13.5">
      <c r="A164" s="5">
        <v>150</v>
      </c>
      <c r="B164" s="6"/>
      <c r="C164" s="6"/>
      <c r="D164" s="6"/>
      <c r="E164" s="6"/>
      <c r="F164" s="5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57"/>
      <c r="U164" s="6"/>
      <c r="V164" s="6"/>
      <c r="W164" s="6"/>
      <c r="X164" s="57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57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7"/>
    </row>
    <row r="165" spans="1:48" ht="13.5">
      <c r="A165" s="5">
        <v>151</v>
      </c>
      <c r="B165" s="6"/>
      <c r="C165" s="6"/>
      <c r="D165" s="6"/>
      <c r="E165" s="6"/>
      <c r="F165" s="5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57"/>
      <c r="U165" s="6"/>
      <c r="V165" s="6"/>
      <c r="W165" s="6"/>
      <c r="X165" s="57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57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7"/>
    </row>
    <row r="166" spans="1:48" ht="13.5">
      <c r="A166" s="5">
        <v>152</v>
      </c>
      <c r="B166" s="6"/>
      <c r="C166" s="6"/>
      <c r="D166" s="6"/>
      <c r="E166" s="6"/>
      <c r="F166" s="5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57"/>
      <c r="U166" s="6"/>
      <c r="V166" s="6"/>
      <c r="W166" s="6"/>
      <c r="X166" s="57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57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7"/>
    </row>
    <row r="167" spans="1:48" ht="13.5">
      <c r="A167" s="5">
        <v>153</v>
      </c>
      <c r="B167" s="6"/>
      <c r="C167" s="6"/>
      <c r="D167" s="6"/>
      <c r="E167" s="6"/>
      <c r="F167" s="5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57"/>
      <c r="U167" s="6"/>
      <c r="V167" s="6"/>
      <c r="W167" s="6"/>
      <c r="X167" s="57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57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7"/>
    </row>
    <row r="168" spans="1:48" ht="13.5">
      <c r="A168" s="5">
        <v>154</v>
      </c>
      <c r="B168" s="6"/>
      <c r="C168" s="6"/>
      <c r="D168" s="6"/>
      <c r="E168" s="6"/>
      <c r="F168" s="5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57"/>
      <c r="U168" s="6"/>
      <c r="V168" s="6"/>
      <c r="W168" s="6"/>
      <c r="X168" s="57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57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7"/>
    </row>
    <row r="169" spans="1:48" ht="13.5">
      <c r="A169" s="5">
        <v>155</v>
      </c>
      <c r="B169" s="6"/>
      <c r="C169" s="6"/>
      <c r="D169" s="6"/>
      <c r="E169" s="6"/>
      <c r="F169" s="5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57"/>
      <c r="U169" s="6"/>
      <c r="V169" s="6"/>
      <c r="W169" s="6"/>
      <c r="X169" s="57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57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7"/>
    </row>
    <row r="170" spans="1:48" ht="13.5">
      <c r="A170" s="5">
        <v>156</v>
      </c>
      <c r="B170" s="6"/>
      <c r="C170" s="6"/>
      <c r="D170" s="6"/>
      <c r="E170" s="6"/>
      <c r="F170" s="5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57"/>
      <c r="U170" s="6"/>
      <c r="V170" s="6"/>
      <c r="W170" s="6"/>
      <c r="X170" s="57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57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7"/>
    </row>
    <row r="171" spans="1:48" ht="13.5">
      <c r="A171" s="5">
        <v>157</v>
      </c>
      <c r="B171" s="6"/>
      <c r="C171" s="6"/>
      <c r="D171" s="6"/>
      <c r="E171" s="6"/>
      <c r="F171" s="5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57"/>
      <c r="U171" s="6"/>
      <c r="V171" s="6"/>
      <c r="W171" s="6"/>
      <c r="X171" s="57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57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7"/>
    </row>
    <row r="172" spans="1:48" ht="13.5">
      <c r="A172" s="5">
        <v>158</v>
      </c>
      <c r="B172" s="6"/>
      <c r="C172" s="6"/>
      <c r="D172" s="6"/>
      <c r="E172" s="6"/>
      <c r="F172" s="5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57"/>
      <c r="U172" s="6"/>
      <c r="V172" s="6"/>
      <c r="W172" s="6"/>
      <c r="X172" s="57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57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7"/>
    </row>
    <row r="173" spans="1:48" ht="13.5">
      <c r="A173" s="5">
        <v>159</v>
      </c>
      <c r="B173" s="6"/>
      <c r="C173" s="6"/>
      <c r="D173" s="6"/>
      <c r="E173" s="6"/>
      <c r="F173" s="5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57"/>
      <c r="U173" s="6"/>
      <c r="V173" s="6"/>
      <c r="W173" s="6"/>
      <c r="X173" s="57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57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7"/>
    </row>
    <row r="174" spans="1:48" ht="13.5">
      <c r="A174" s="5">
        <v>160</v>
      </c>
      <c r="B174" s="6"/>
      <c r="C174" s="6"/>
      <c r="D174" s="6"/>
      <c r="E174" s="6"/>
      <c r="F174" s="5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57"/>
      <c r="U174" s="6"/>
      <c r="V174" s="6"/>
      <c r="W174" s="6"/>
      <c r="X174" s="57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57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7"/>
    </row>
    <row r="175" spans="1:48" ht="13.5">
      <c r="A175" s="5">
        <v>161</v>
      </c>
      <c r="B175" s="6"/>
      <c r="C175" s="6"/>
      <c r="D175" s="6"/>
      <c r="E175" s="6"/>
      <c r="F175" s="5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57"/>
      <c r="U175" s="6"/>
      <c r="V175" s="6"/>
      <c r="W175" s="6"/>
      <c r="X175" s="57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57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7"/>
    </row>
    <row r="176" spans="1:48" ht="13.5">
      <c r="A176" s="5">
        <v>162</v>
      </c>
      <c r="B176" s="6"/>
      <c r="C176" s="6"/>
      <c r="D176" s="6"/>
      <c r="E176" s="6"/>
      <c r="F176" s="5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57"/>
      <c r="U176" s="6"/>
      <c r="V176" s="6"/>
      <c r="W176" s="6"/>
      <c r="X176" s="57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57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7"/>
    </row>
    <row r="177" spans="1:48" ht="13.5">
      <c r="A177" s="5">
        <v>163</v>
      </c>
      <c r="B177" s="6"/>
      <c r="C177" s="6"/>
      <c r="D177" s="6"/>
      <c r="E177" s="6"/>
      <c r="F177" s="5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57"/>
      <c r="U177" s="6"/>
      <c r="V177" s="6"/>
      <c r="W177" s="6"/>
      <c r="X177" s="57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57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7"/>
    </row>
    <row r="178" spans="1:48" ht="13.5">
      <c r="A178" s="5">
        <v>164</v>
      </c>
      <c r="B178" s="6"/>
      <c r="C178" s="6"/>
      <c r="D178" s="6"/>
      <c r="E178" s="6"/>
      <c r="F178" s="5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57"/>
      <c r="U178" s="6"/>
      <c r="V178" s="6"/>
      <c r="W178" s="6"/>
      <c r="X178" s="57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57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7"/>
    </row>
    <row r="179" spans="1:48" ht="13.5">
      <c r="A179" s="5">
        <v>165</v>
      </c>
      <c r="B179" s="6"/>
      <c r="C179" s="6"/>
      <c r="D179" s="6"/>
      <c r="E179" s="6"/>
      <c r="F179" s="5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57"/>
      <c r="U179" s="6"/>
      <c r="V179" s="6"/>
      <c r="W179" s="6"/>
      <c r="X179" s="57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57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7"/>
    </row>
    <row r="180" spans="1:48" ht="13.5">
      <c r="A180" s="5">
        <v>166</v>
      </c>
      <c r="B180" s="6"/>
      <c r="C180" s="6"/>
      <c r="D180" s="6"/>
      <c r="E180" s="6"/>
      <c r="F180" s="5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7"/>
      <c r="U180" s="6"/>
      <c r="V180" s="6"/>
      <c r="W180" s="6"/>
      <c r="X180" s="57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57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7"/>
    </row>
    <row r="181" spans="1:48" ht="13.5">
      <c r="A181" s="5">
        <v>167</v>
      </c>
      <c r="B181" s="6"/>
      <c r="C181" s="6"/>
      <c r="D181" s="6"/>
      <c r="E181" s="6"/>
      <c r="F181" s="5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57"/>
      <c r="U181" s="6"/>
      <c r="V181" s="6"/>
      <c r="W181" s="6"/>
      <c r="X181" s="57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57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7"/>
    </row>
    <row r="182" spans="1:48" ht="13.5">
      <c r="A182" s="5">
        <v>168</v>
      </c>
      <c r="B182" s="6"/>
      <c r="C182" s="6"/>
      <c r="D182" s="6"/>
      <c r="E182" s="6"/>
      <c r="F182" s="5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57"/>
      <c r="U182" s="6"/>
      <c r="V182" s="6"/>
      <c r="W182" s="6"/>
      <c r="X182" s="57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57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7"/>
    </row>
    <row r="183" spans="1:48" ht="13.5">
      <c r="A183" s="5">
        <v>169</v>
      </c>
      <c r="B183" s="6"/>
      <c r="C183" s="6"/>
      <c r="D183" s="6"/>
      <c r="E183" s="6"/>
      <c r="F183" s="5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57"/>
      <c r="U183" s="6"/>
      <c r="V183" s="6"/>
      <c r="W183" s="6"/>
      <c r="X183" s="57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57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7"/>
    </row>
    <row r="184" spans="1:48" ht="13.5">
      <c r="A184" s="5">
        <v>170</v>
      </c>
      <c r="B184" s="6"/>
      <c r="C184" s="6"/>
      <c r="D184" s="6"/>
      <c r="E184" s="6"/>
      <c r="F184" s="5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57"/>
      <c r="U184" s="6"/>
      <c r="V184" s="6"/>
      <c r="W184" s="6"/>
      <c r="X184" s="57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57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7"/>
    </row>
    <row r="185" spans="1:48" ht="13.5">
      <c r="A185" s="5">
        <v>171</v>
      </c>
      <c r="B185" s="6"/>
      <c r="C185" s="6"/>
      <c r="D185" s="6"/>
      <c r="E185" s="6"/>
      <c r="F185" s="5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57"/>
      <c r="U185" s="6"/>
      <c r="V185" s="6"/>
      <c r="W185" s="6"/>
      <c r="X185" s="57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57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7"/>
    </row>
    <row r="186" spans="1:48" ht="13.5">
      <c r="A186" s="5">
        <v>172</v>
      </c>
      <c r="B186" s="6"/>
      <c r="C186" s="6"/>
      <c r="D186" s="6"/>
      <c r="E186" s="6"/>
      <c r="F186" s="5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57"/>
      <c r="U186" s="6"/>
      <c r="V186" s="6"/>
      <c r="W186" s="6"/>
      <c r="X186" s="57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57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7"/>
    </row>
    <row r="187" spans="1:48" ht="13.5">
      <c r="A187" s="5">
        <v>173</v>
      </c>
      <c r="B187" s="6"/>
      <c r="C187" s="6"/>
      <c r="D187" s="6"/>
      <c r="E187" s="6"/>
      <c r="F187" s="5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57"/>
      <c r="U187" s="6"/>
      <c r="V187" s="6"/>
      <c r="W187" s="6"/>
      <c r="X187" s="57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57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7"/>
    </row>
    <row r="188" spans="1:48" ht="13.5">
      <c r="A188" s="5">
        <v>174</v>
      </c>
      <c r="B188" s="6"/>
      <c r="C188" s="6"/>
      <c r="D188" s="6"/>
      <c r="E188" s="6"/>
      <c r="F188" s="5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57"/>
      <c r="U188" s="6"/>
      <c r="V188" s="6"/>
      <c r="W188" s="6"/>
      <c r="X188" s="57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57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7"/>
    </row>
    <row r="189" spans="1:48" ht="13.5">
      <c r="A189" s="5">
        <v>175</v>
      </c>
      <c r="B189" s="6"/>
      <c r="C189" s="6"/>
      <c r="D189" s="6"/>
      <c r="E189" s="6"/>
      <c r="F189" s="5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57"/>
      <c r="U189" s="6"/>
      <c r="V189" s="6"/>
      <c r="W189" s="6"/>
      <c r="X189" s="57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57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7"/>
    </row>
    <row r="190" spans="1:48" ht="13.5">
      <c r="A190" s="5">
        <v>176</v>
      </c>
      <c r="B190" s="6"/>
      <c r="C190" s="6"/>
      <c r="D190" s="6"/>
      <c r="E190" s="6"/>
      <c r="F190" s="5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57"/>
      <c r="U190" s="6"/>
      <c r="V190" s="6"/>
      <c r="W190" s="6"/>
      <c r="X190" s="57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57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7"/>
    </row>
    <row r="191" spans="1:48" ht="13.5">
      <c r="A191" s="5">
        <v>177</v>
      </c>
      <c r="B191" s="6"/>
      <c r="C191" s="6"/>
      <c r="D191" s="6"/>
      <c r="E191" s="6"/>
      <c r="F191" s="5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57"/>
      <c r="U191" s="6"/>
      <c r="V191" s="6"/>
      <c r="W191" s="6"/>
      <c r="X191" s="57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57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7"/>
    </row>
    <row r="192" spans="1:48" ht="13.5">
      <c r="A192" s="5">
        <v>178</v>
      </c>
      <c r="B192" s="6"/>
      <c r="C192" s="6"/>
      <c r="D192" s="6"/>
      <c r="E192" s="6"/>
      <c r="F192" s="5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57"/>
      <c r="U192" s="6"/>
      <c r="V192" s="6"/>
      <c r="W192" s="6"/>
      <c r="X192" s="57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57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7"/>
    </row>
    <row r="193" spans="1:48" ht="13.5">
      <c r="A193" s="5">
        <v>179</v>
      </c>
      <c r="B193" s="6"/>
      <c r="C193" s="6"/>
      <c r="D193" s="6"/>
      <c r="E193" s="6"/>
      <c r="F193" s="5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57"/>
      <c r="U193" s="6"/>
      <c r="V193" s="6"/>
      <c r="W193" s="6"/>
      <c r="X193" s="57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57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7"/>
    </row>
    <row r="194" spans="1:48" ht="13.5">
      <c r="A194" s="5">
        <v>180</v>
      </c>
      <c r="B194" s="6"/>
      <c r="C194" s="6"/>
      <c r="D194" s="6"/>
      <c r="E194" s="6"/>
      <c r="F194" s="5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57"/>
      <c r="U194" s="6"/>
      <c r="V194" s="6"/>
      <c r="W194" s="6"/>
      <c r="X194" s="57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57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7"/>
    </row>
    <row r="195" spans="1:48" ht="13.5">
      <c r="A195" s="5">
        <v>181</v>
      </c>
      <c r="B195" s="6"/>
      <c r="C195" s="6"/>
      <c r="D195" s="6"/>
      <c r="E195" s="6"/>
      <c r="F195" s="5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57"/>
      <c r="U195" s="6"/>
      <c r="V195" s="6"/>
      <c r="W195" s="6"/>
      <c r="X195" s="57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57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7"/>
    </row>
    <row r="196" spans="1:48" ht="13.5">
      <c r="A196" s="5">
        <v>182</v>
      </c>
      <c r="B196" s="6"/>
      <c r="C196" s="6"/>
      <c r="D196" s="6"/>
      <c r="E196" s="6"/>
      <c r="F196" s="5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57"/>
      <c r="U196" s="6"/>
      <c r="V196" s="6"/>
      <c r="W196" s="6"/>
      <c r="X196" s="57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57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7"/>
    </row>
    <row r="197" spans="1:48" ht="13.5">
      <c r="A197" s="5">
        <v>183</v>
      </c>
      <c r="B197" s="6"/>
      <c r="C197" s="6"/>
      <c r="D197" s="6"/>
      <c r="E197" s="6"/>
      <c r="F197" s="5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57"/>
      <c r="U197" s="6"/>
      <c r="V197" s="6"/>
      <c r="W197" s="6"/>
      <c r="X197" s="57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57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7"/>
    </row>
    <row r="198" spans="1:48" ht="13.5">
      <c r="A198" s="5">
        <v>184</v>
      </c>
      <c r="B198" s="6"/>
      <c r="C198" s="6"/>
      <c r="D198" s="6"/>
      <c r="E198" s="6"/>
      <c r="F198" s="5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57"/>
      <c r="U198" s="6"/>
      <c r="V198" s="6"/>
      <c r="W198" s="6"/>
      <c r="X198" s="57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57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7"/>
    </row>
    <row r="199" spans="1:48" ht="13.5">
      <c r="A199" s="5">
        <v>185</v>
      </c>
      <c r="B199" s="6"/>
      <c r="C199" s="6"/>
      <c r="D199" s="6"/>
      <c r="E199" s="6"/>
      <c r="F199" s="5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57"/>
      <c r="U199" s="6"/>
      <c r="V199" s="6"/>
      <c r="W199" s="6"/>
      <c r="X199" s="57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57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7"/>
    </row>
    <row r="200" spans="1:48" ht="13.5">
      <c r="A200" s="5">
        <v>186</v>
      </c>
      <c r="B200" s="6"/>
      <c r="C200" s="6"/>
      <c r="D200" s="6"/>
      <c r="E200" s="6"/>
      <c r="F200" s="5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57"/>
      <c r="U200" s="6"/>
      <c r="V200" s="6"/>
      <c r="W200" s="6"/>
      <c r="X200" s="57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57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7"/>
    </row>
    <row r="201" spans="1:48" ht="13.5">
      <c r="A201" s="5">
        <v>187</v>
      </c>
      <c r="B201" s="6"/>
      <c r="C201" s="6"/>
      <c r="D201" s="6"/>
      <c r="E201" s="6"/>
      <c r="F201" s="5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57"/>
      <c r="U201" s="6"/>
      <c r="V201" s="6"/>
      <c r="W201" s="6"/>
      <c r="X201" s="57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57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7"/>
    </row>
    <row r="202" spans="1:48" ht="13.5">
      <c r="A202" s="5">
        <v>188</v>
      </c>
      <c r="B202" s="6"/>
      <c r="C202" s="6"/>
      <c r="D202" s="6"/>
      <c r="E202" s="6"/>
      <c r="F202" s="5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57"/>
      <c r="U202" s="6"/>
      <c r="V202" s="6"/>
      <c r="W202" s="6"/>
      <c r="X202" s="57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57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7"/>
    </row>
    <row r="203" spans="1:48" ht="13.5">
      <c r="A203" s="5">
        <v>189</v>
      </c>
      <c r="B203" s="6"/>
      <c r="C203" s="6"/>
      <c r="D203" s="6"/>
      <c r="E203" s="6"/>
      <c r="F203" s="5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57"/>
      <c r="U203" s="6"/>
      <c r="V203" s="6"/>
      <c r="W203" s="6"/>
      <c r="X203" s="57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57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7"/>
    </row>
    <row r="204" spans="1:48" ht="13.5">
      <c r="A204" s="5">
        <v>190</v>
      </c>
      <c r="B204" s="6"/>
      <c r="C204" s="6"/>
      <c r="D204" s="6"/>
      <c r="E204" s="6"/>
      <c r="F204" s="5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57"/>
      <c r="U204" s="6"/>
      <c r="V204" s="6"/>
      <c r="W204" s="6"/>
      <c r="X204" s="57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57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7"/>
    </row>
    <row r="205" spans="1:48" ht="13.5">
      <c r="A205" s="5">
        <v>191</v>
      </c>
      <c r="B205" s="6"/>
      <c r="C205" s="6"/>
      <c r="D205" s="6"/>
      <c r="E205" s="6"/>
      <c r="F205" s="5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57"/>
      <c r="U205" s="6"/>
      <c r="V205" s="6"/>
      <c r="W205" s="6"/>
      <c r="X205" s="57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57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7"/>
    </row>
    <row r="206" spans="1:48" ht="13.5">
      <c r="A206" s="5">
        <v>192</v>
      </c>
      <c r="B206" s="6"/>
      <c r="C206" s="6"/>
      <c r="D206" s="6"/>
      <c r="E206" s="6"/>
      <c r="F206" s="5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57"/>
      <c r="U206" s="6"/>
      <c r="V206" s="6"/>
      <c r="W206" s="6"/>
      <c r="X206" s="57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57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7"/>
    </row>
    <row r="207" spans="1:48" ht="13.5">
      <c r="A207" s="5">
        <v>193</v>
      </c>
      <c r="B207" s="6"/>
      <c r="C207" s="6"/>
      <c r="D207" s="6"/>
      <c r="E207" s="6"/>
      <c r="F207" s="5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57"/>
      <c r="U207" s="6"/>
      <c r="V207" s="6"/>
      <c r="W207" s="6"/>
      <c r="X207" s="57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57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7"/>
    </row>
    <row r="208" spans="1:48" ht="13.5">
      <c r="A208" s="5">
        <v>194</v>
      </c>
      <c r="B208" s="6"/>
      <c r="C208" s="6"/>
      <c r="D208" s="6"/>
      <c r="E208" s="6"/>
      <c r="F208" s="5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57"/>
      <c r="U208" s="6"/>
      <c r="V208" s="6"/>
      <c r="W208" s="6"/>
      <c r="X208" s="57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57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7"/>
    </row>
    <row r="209" spans="1:48" ht="13.5">
      <c r="A209" s="5">
        <v>195</v>
      </c>
      <c r="B209" s="6"/>
      <c r="C209" s="6"/>
      <c r="D209" s="6"/>
      <c r="E209" s="6"/>
      <c r="F209" s="5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57"/>
      <c r="U209" s="6"/>
      <c r="V209" s="6"/>
      <c r="W209" s="6"/>
      <c r="X209" s="57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57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7"/>
    </row>
    <row r="210" spans="1:48" ht="13.5">
      <c r="A210" s="5">
        <v>196</v>
      </c>
      <c r="B210" s="6"/>
      <c r="C210" s="6"/>
      <c r="D210" s="6"/>
      <c r="E210" s="6"/>
      <c r="F210" s="5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57"/>
      <c r="U210" s="6"/>
      <c r="V210" s="6"/>
      <c r="W210" s="6"/>
      <c r="X210" s="57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57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7"/>
    </row>
    <row r="211" spans="1:48" ht="13.5">
      <c r="A211" s="5">
        <v>197</v>
      </c>
      <c r="B211" s="6"/>
      <c r="C211" s="6"/>
      <c r="D211" s="6"/>
      <c r="E211" s="6"/>
      <c r="F211" s="5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57"/>
      <c r="U211" s="6"/>
      <c r="V211" s="6"/>
      <c r="W211" s="6"/>
      <c r="X211" s="57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57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7"/>
    </row>
    <row r="212" spans="1:48" ht="13.5">
      <c r="A212" s="5">
        <v>198</v>
      </c>
      <c r="B212" s="6"/>
      <c r="C212" s="6"/>
      <c r="D212" s="6"/>
      <c r="E212" s="6"/>
      <c r="F212" s="5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57"/>
      <c r="U212" s="6"/>
      <c r="V212" s="6"/>
      <c r="W212" s="6"/>
      <c r="X212" s="57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57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7"/>
    </row>
    <row r="213" spans="1:48" ht="13.5">
      <c r="A213" s="5">
        <v>199</v>
      </c>
      <c r="B213" s="6"/>
      <c r="C213" s="6"/>
      <c r="D213" s="6"/>
      <c r="E213" s="6"/>
      <c r="F213" s="5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57"/>
      <c r="U213" s="6"/>
      <c r="V213" s="6"/>
      <c r="W213" s="6"/>
      <c r="X213" s="57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57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7"/>
    </row>
    <row r="214" spans="1:48" ht="13.5">
      <c r="A214" s="5">
        <v>200</v>
      </c>
      <c r="B214" s="6"/>
      <c r="C214" s="6"/>
      <c r="D214" s="6"/>
      <c r="E214" s="6"/>
      <c r="F214" s="5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57"/>
      <c r="U214" s="6"/>
      <c r="V214" s="6"/>
      <c r="W214" s="6"/>
      <c r="X214" s="57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57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7"/>
    </row>
    <row r="215" spans="1:48" ht="13.5">
      <c r="A215" s="5">
        <v>201</v>
      </c>
      <c r="B215" s="6"/>
      <c r="C215" s="6"/>
      <c r="D215" s="6"/>
      <c r="E215" s="6"/>
      <c r="F215" s="5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57"/>
      <c r="U215" s="6"/>
      <c r="V215" s="6"/>
      <c r="W215" s="6"/>
      <c r="X215" s="57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57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7"/>
    </row>
    <row r="216" spans="1:48" ht="13.5">
      <c r="A216" s="5">
        <v>202</v>
      </c>
      <c r="B216" s="6"/>
      <c r="C216" s="6"/>
      <c r="D216" s="6"/>
      <c r="E216" s="6"/>
      <c r="F216" s="5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57"/>
      <c r="U216" s="6"/>
      <c r="V216" s="6"/>
      <c r="W216" s="6"/>
      <c r="X216" s="57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57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7"/>
    </row>
    <row r="217" spans="1:48" ht="13.5">
      <c r="A217" s="5">
        <v>203</v>
      </c>
      <c r="B217" s="6"/>
      <c r="C217" s="6"/>
      <c r="D217" s="6"/>
      <c r="E217" s="6"/>
      <c r="F217" s="5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57"/>
      <c r="U217" s="6"/>
      <c r="V217" s="6"/>
      <c r="W217" s="6"/>
      <c r="X217" s="57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57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7"/>
    </row>
    <row r="218" spans="1:48" ht="13.5">
      <c r="A218" s="5">
        <v>204</v>
      </c>
      <c r="B218" s="6"/>
      <c r="C218" s="6"/>
      <c r="D218" s="6"/>
      <c r="E218" s="6"/>
      <c r="F218" s="5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57"/>
      <c r="U218" s="6"/>
      <c r="V218" s="6"/>
      <c r="W218" s="6"/>
      <c r="X218" s="57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57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7"/>
    </row>
    <row r="219" spans="1:48" ht="13.5">
      <c r="A219" s="5">
        <v>205</v>
      </c>
      <c r="B219" s="6"/>
      <c r="C219" s="6"/>
      <c r="D219" s="6"/>
      <c r="E219" s="6"/>
      <c r="F219" s="5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57"/>
      <c r="U219" s="6"/>
      <c r="V219" s="6"/>
      <c r="W219" s="6"/>
      <c r="X219" s="57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57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7"/>
    </row>
    <row r="220" spans="1:48" ht="13.5">
      <c r="A220" s="5">
        <v>206</v>
      </c>
      <c r="B220" s="6"/>
      <c r="C220" s="6"/>
      <c r="D220" s="6"/>
      <c r="E220" s="6"/>
      <c r="F220" s="5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57"/>
      <c r="U220" s="6"/>
      <c r="V220" s="6"/>
      <c r="W220" s="6"/>
      <c r="X220" s="57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57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7"/>
    </row>
    <row r="221" spans="1:48" ht="13.5">
      <c r="A221" s="5">
        <v>207</v>
      </c>
      <c r="B221" s="6"/>
      <c r="C221" s="6"/>
      <c r="D221" s="6"/>
      <c r="E221" s="6"/>
      <c r="F221" s="5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57"/>
      <c r="U221" s="6"/>
      <c r="V221" s="6"/>
      <c r="W221" s="6"/>
      <c r="X221" s="57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57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7"/>
    </row>
    <row r="222" spans="1:48" ht="13.5">
      <c r="A222" s="5">
        <v>208</v>
      </c>
      <c r="B222" s="6"/>
      <c r="C222" s="6"/>
      <c r="D222" s="6"/>
      <c r="E222" s="6"/>
      <c r="F222" s="5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57"/>
      <c r="U222" s="6"/>
      <c r="V222" s="6"/>
      <c r="W222" s="6"/>
      <c r="X222" s="57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57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7"/>
    </row>
    <row r="223" spans="1:48" ht="13.5">
      <c r="A223" s="5">
        <v>209</v>
      </c>
      <c r="B223" s="6"/>
      <c r="C223" s="6"/>
      <c r="D223" s="6"/>
      <c r="E223" s="6"/>
      <c r="F223" s="5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57"/>
      <c r="U223" s="6"/>
      <c r="V223" s="6"/>
      <c r="W223" s="6"/>
      <c r="X223" s="57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57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7"/>
    </row>
    <row r="224" spans="1:48" ht="13.5">
      <c r="A224" s="5">
        <v>210</v>
      </c>
      <c r="B224" s="6"/>
      <c r="C224" s="6"/>
      <c r="D224" s="6"/>
      <c r="E224" s="6"/>
      <c r="F224" s="5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57"/>
      <c r="U224" s="6"/>
      <c r="V224" s="6"/>
      <c r="W224" s="6"/>
      <c r="X224" s="57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57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7"/>
    </row>
    <row r="225" spans="1:48" ht="13.5">
      <c r="A225" s="5">
        <v>211</v>
      </c>
      <c r="B225" s="6"/>
      <c r="C225" s="6"/>
      <c r="D225" s="6"/>
      <c r="E225" s="6"/>
      <c r="F225" s="5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57"/>
      <c r="U225" s="6"/>
      <c r="V225" s="6"/>
      <c r="W225" s="6"/>
      <c r="X225" s="57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57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7"/>
    </row>
    <row r="226" spans="1:48" ht="13.5">
      <c r="A226" s="5">
        <v>212</v>
      </c>
      <c r="B226" s="6"/>
      <c r="C226" s="6"/>
      <c r="D226" s="6"/>
      <c r="E226" s="6"/>
      <c r="F226" s="5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57"/>
      <c r="U226" s="6"/>
      <c r="V226" s="6"/>
      <c r="W226" s="6"/>
      <c r="X226" s="57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57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7"/>
    </row>
    <row r="227" spans="1:48" ht="13.5">
      <c r="A227" s="5">
        <v>213</v>
      </c>
      <c r="B227" s="6"/>
      <c r="C227" s="6"/>
      <c r="D227" s="6"/>
      <c r="E227" s="6"/>
      <c r="F227" s="5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57"/>
      <c r="U227" s="6"/>
      <c r="V227" s="6"/>
      <c r="W227" s="6"/>
      <c r="X227" s="57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57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7"/>
    </row>
    <row r="228" spans="1:48" ht="13.5">
      <c r="A228" s="5">
        <v>214</v>
      </c>
      <c r="B228" s="6"/>
      <c r="C228" s="6"/>
      <c r="D228" s="6"/>
      <c r="E228" s="6"/>
      <c r="F228" s="5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57"/>
      <c r="U228" s="6"/>
      <c r="V228" s="6"/>
      <c r="W228" s="6"/>
      <c r="X228" s="57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57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7"/>
    </row>
    <row r="229" spans="1:48" ht="13.5">
      <c r="A229" s="5">
        <v>215</v>
      </c>
      <c r="B229" s="6"/>
      <c r="C229" s="6"/>
      <c r="D229" s="6"/>
      <c r="E229" s="6"/>
      <c r="F229" s="5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57"/>
      <c r="U229" s="6"/>
      <c r="V229" s="6"/>
      <c r="W229" s="6"/>
      <c r="X229" s="57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57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7"/>
    </row>
    <row r="230" spans="1:48" ht="13.5">
      <c r="A230" s="5">
        <v>216</v>
      </c>
      <c r="B230" s="6"/>
      <c r="C230" s="6"/>
      <c r="D230" s="6"/>
      <c r="E230" s="6"/>
      <c r="F230" s="5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57"/>
      <c r="U230" s="6"/>
      <c r="V230" s="6"/>
      <c r="W230" s="6"/>
      <c r="X230" s="57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57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7"/>
    </row>
    <row r="231" spans="1:48" ht="13.5">
      <c r="A231" s="5">
        <v>217</v>
      </c>
      <c r="B231" s="6"/>
      <c r="C231" s="6"/>
      <c r="D231" s="6"/>
      <c r="E231" s="6"/>
      <c r="F231" s="5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57"/>
      <c r="U231" s="6"/>
      <c r="V231" s="6"/>
      <c r="W231" s="6"/>
      <c r="X231" s="57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57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7"/>
    </row>
    <row r="232" spans="1:48" ht="13.5">
      <c r="A232" s="5">
        <v>218</v>
      </c>
      <c r="B232" s="6"/>
      <c r="C232" s="6"/>
      <c r="D232" s="6"/>
      <c r="E232" s="6"/>
      <c r="F232" s="5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57"/>
      <c r="U232" s="6"/>
      <c r="V232" s="6"/>
      <c r="W232" s="6"/>
      <c r="X232" s="57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57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7"/>
    </row>
    <row r="233" spans="1:48" ht="13.5">
      <c r="A233" s="5">
        <v>219</v>
      </c>
      <c r="B233" s="6"/>
      <c r="C233" s="6"/>
      <c r="D233" s="6"/>
      <c r="E233" s="6"/>
      <c r="F233" s="5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57"/>
      <c r="U233" s="6"/>
      <c r="V233" s="6"/>
      <c r="W233" s="6"/>
      <c r="X233" s="57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57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7"/>
    </row>
    <row r="234" spans="1:48" ht="13.5">
      <c r="A234" s="5">
        <v>220</v>
      </c>
      <c r="B234" s="6"/>
      <c r="C234" s="6"/>
      <c r="D234" s="6"/>
      <c r="E234" s="6"/>
      <c r="F234" s="5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57"/>
      <c r="U234" s="6"/>
      <c r="V234" s="6"/>
      <c r="W234" s="6"/>
      <c r="X234" s="57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57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7"/>
    </row>
    <row r="235" spans="1:48" ht="13.5">
      <c r="A235" s="5">
        <v>221</v>
      </c>
      <c r="B235" s="6"/>
      <c r="C235" s="6"/>
      <c r="D235" s="6"/>
      <c r="E235" s="6"/>
      <c r="F235" s="5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57"/>
      <c r="U235" s="6"/>
      <c r="V235" s="6"/>
      <c r="W235" s="6"/>
      <c r="X235" s="57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57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7"/>
    </row>
    <row r="236" spans="1:48" ht="13.5">
      <c r="A236" s="5">
        <v>222</v>
      </c>
      <c r="B236" s="6"/>
      <c r="C236" s="6"/>
      <c r="D236" s="6"/>
      <c r="E236" s="6"/>
      <c r="F236" s="5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57"/>
      <c r="U236" s="6"/>
      <c r="V236" s="6"/>
      <c r="W236" s="6"/>
      <c r="X236" s="57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57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7"/>
    </row>
    <row r="237" spans="1:48" ht="13.5">
      <c r="A237" s="5">
        <v>223</v>
      </c>
      <c r="B237" s="6"/>
      <c r="C237" s="6"/>
      <c r="D237" s="6"/>
      <c r="E237" s="6"/>
      <c r="F237" s="5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57"/>
      <c r="U237" s="6"/>
      <c r="V237" s="6"/>
      <c r="W237" s="6"/>
      <c r="X237" s="57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57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7"/>
    </row>
    <row r="238" spans="1:48" ht="13.5">
      <c r="A238" s="5">
        <v>224</v>
      </c>
      <c r="B238" s="6"/>
      <c r="C238" s="6"/>
      <c r="D238" s="6"/>
      <c r="E238" s="6"/>
      <c r="F238" s="5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57"/>
      <c r="U238" s="6"/>
      <c r="V238" s="6"/>
      <c r="W238" s="6"/>
      <c r="X238" s="57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57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7"/>
    </row>
    <row r="239" spans="1:48" ht="13.5">
      <c r="A239" s="5">
        <v>225</v>
      </c>
      <c r="B239" s="6"/>
      <c r="C239" s="6"/>
      <c r="D239" s="6"/>
      <c r="E239" s="6"/>
      <c r="F239" s="5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57"/>
      <c r="U239" s="6"/>
      <c r="V239" s="6"/>
      <c r="W239" s="6"/>
      <c r="X239" s="57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57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7"/>
    </row>
    <row r="240" spans="1:48" ht="13.5">
      <c r="A240" s="5">
        <v>226</v>
      </c>
      <c r="B240" s="6"/>
      <c r="C240" s="6"/>
      <c r="D240" s="6"/>
      <c r="E240" s="6"/>
      <c r="F240" s="5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57"/>
      <c r="U240" s="6"/>
      <c r="V240" s="6"/>
      <c r="W240" s="6"/>
      <c r="X240" s="57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57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7"/>
    </row>
    <row r="241" spans="1:48" ht="13.5">
      <c r="A241" s="5">
        <v>227</v>
      </c>
      <c r="B241" s="6"/>
      <c r="C241" s="6"/>
      <c r="D241" s="6"/>
      <c r="E241" s="6"/>
      <c r="F241" s="5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57"/>
      <c r="U241" s="6"/>
      <c r="V241" s="6"/>
      <c r="W241" s="6"/>
      <c r="X241" s="57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57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7"/>
    </row>
    <row r="242" spans="1:48" ht="13.5">
      <c r="A242" s="5">
        <v>228</v>
      </c>
      <c r="B242" s="6"/>
      <c r="C242" s="6"/>
      <c r="D242" s="6"/>
      <c r="E242" s="6"/>
      <c r="F242" s="5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57"/>
      <c r="U242" s="6"/>
      <c r="V242" s="6"/>
      <c r="W242" s="6"/>
      <c r="X242" s="57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57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7"/>
    </row>
    <row r="243" spans="1:48" ht="13.5">
      <c r="A243" s="5">
        <v>229</v>
      </c>
      <c r="B243" s="6"/>
      <c r="C243" s="6"/>
      <c r="D243" s="6"/>
      <c r="E243" s="6"/>
      <c r="F243" s="5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57"/>
      <c r="U243" s="6"/>
      <c r="V243" s="6"/>
      <c r="W243" s="6"/>
      <c r="X243" s="57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57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7"/>
    </row>
    <row r="244" spans="1:48" ht="13.5">
      <c r="A244" s="5">
        <v>230</v>
      </c>
      <c r="B244" s="6"/>
      <c r="C244" s="6"/>
      <c r="D244" s="6"/>
      <c r="E244" s="6"/>
      <c r="F244" s="5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57"/>
      <c r="U244" s="6"/>
      <c r="V244" s="6"/>
      <c r="W244" s="6"/>
      <c r="X244" s="57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57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7"/>
    </row>
    <row r="245" spans="1:48" ht="13.5">
      <c r="A245" s="5">
        <v>231</v>
      </c>
      <c r="B245" s="6"/>
      <c r="C245" s="6"/>
      <c r="D245" s="6"/>
      <c r="E245" s="6"/>
      <c r="F245" s="5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57"/>
      <c r="U245" s="6"/>
      <c r="V245" s="6"/>
      <c r="W245" s="6"/>
      <c r="X245" s="57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57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7"/>
    </row>
    <row r="246" spans="1:48" ht="13.5">
      <c r="A246" s="5">
        <v>232</v>
      </c>
      <c r="B246" s="6"/>
      <c r="C246" s="6"/>
      <c r="D246" s="6"/>
      <c r="E246" s="6"/>
      <c r="F246" s="5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57"/>
      <c r="U246" s="6"/>
      <c r="V246" s="6"/>
      <c r="W246" s="6"/>
      <c r="X246" s="57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57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7"/>
    </row>
    <row r="247" spans="1:48" ht="13.5">
      <c r="A247" s="5">
        <v>233</v>
      </c>
      <c r="B247" s="6"/>
      <c r="C247" s="6"/>
      <c r="D247" s="6"/>
      <c r="E247" s="6"/>
      <c r="F247" s="5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57"/>
      <c r="U247" s="6"/>
      <c r="V247" s="6"/>
      <c r="W247" s="6"/>
      <c r="X247" s="57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57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7"/>
    </row>
    <row r="248" spans="1:48" ht="13.5">
      <c r="A248" s="5">
        <v>234</v>
      </c>
      <c r="B248" s="6"/>
      <c r="C248" s="6"/>
      <c r="D248" s="6"/>
      <c r="E248" s="6"/>
      <c r="F248" s="5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57"/>
      <c r="U248" s="6"/>
      <c r="V248" s="6"/>
      <c r="W248" s="6"/>
      <c r="X248" s="57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57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7"/>
    </row>
    <row r="249" spans="1:48" ht="13.5">
      <c r="A249" s="5">
        <v>235</v>
      </c>
      <c r="B249" s="6"/>
      <c r="C249" s="6"/>
      <c r="D249" s="6"/>
      <c r="E249" s="6"/>
      <c r="F249" s="5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57"/>
      <c r="U249" s="6"/>
      <c r="V249" s="6"/>
      <c r="W249" s="6"/>
      <c r="X249" s="57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57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7"/>
    </row>
    <row r="250" spans="1:48" ht="13.5">
      <c r="A250" s="5">
        <v>236</v>
      </c>
      <c r="B250" s="6"/>
      <c r="C250" s="6"/>
      <c r="D250" s="6"/>
      <c r="E250" s="6"/>
      <c r="F250" s="5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57"/>
      <c r="U250" s="6"/>
      <c r="V250" s="6"/>
      <c r="W250" s="6"/>
      <c r="X250" s="57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57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7"/>
    </row>
    <row r="251" spans="1:48" ht="13.5">
      <c r="A251" s="5">
        <v>237</v>
      </c>
      <c r="B251" s="6"/>
      <c r="C251" s="6"/>
      <c r="D251" s="6"/>
      <c r="E251" s="6"/>
      <c r="F251" s="5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57"/>
      <c r="U251" s="6"/>
      <c r="V251" s="6"/>
      <c r="W251" s="6"/>
      <c r="X251" s="57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57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7"/>
    </row>
    <row r="252" spans="1:48" ht="13.5">
      <c r="A252" s="5">
        <v>238</v>
      </c>
      <c r="B252" s="6"/>
      <c r="C252" s="6"/>
      <c r="D252" s="6"/>
      <c r="E252" s="6"/>
      <c r="F252" s="5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57"/>
      <c r="U252" s="6"/>
      <c r="V252" s="6"/>
      <c r="W252" s="6"/>
      <c r="X252" s="57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57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7"/>
    </row>
    <row r="253" spans="1:48" ht="13.5">
      <c r="A253" s="5">
        <v>239</v>
      </c>
      <c r="B253" s="6"/>
      <c r="C253" s="6"/>
      <c r="D253" s="6"/>
      <c r="E253" s="6"/>
      <c r="F253" s="5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57"/>
      <c r="U253" s="6"/>
      <c r="V253" s="6"/>
      <c r="W253" s="6"/>
      <c r="X253" s="57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57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7"/>
    </row>
    <row r="254" spans="1:48" ht="13.5">
      <c r="A254" s="5">
        <v>240</v>
      </c>
      <c r="B254" s="6"/>
      <c r="C254" s="6"/>
      <c r="D254" s="6"/>
      <c r="E254" s="6"/>
      <c r="F254" s="5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57"/>
      <c r="U254" s="6"/>
      <c r="V254" s="6"/>
      <c r="W254" s="6"/>
      <c r="X254" s="57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57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7"/>
    </row>
    <row r="255" spans="1:48" ht="13.5">
      <c r="A255" s="5">
        <v>241</v>
      </c>
      <c r="B255" s="6"/>
      <c r="C255" s="6"/>
      <c r="D255" s="6"/>
      <c r="E255" s="6"/>
      <c r="F255" s="5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57"/>
      <c r="U255" s="6"/>
      <c r="V255" s="6"/>
      <c r="W255" s="6"/>
      <c r="X255" s="57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57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7"/>
    </row>
    <row r="256" spans="1:48" ht="13.5">
      <c r="A256" s="5">
        <v>242</v>
      </c>
      <c r="B256" s="6"/>
      <c r="C256" s="6"/>
      <c r="D256" s="6"/>
      <c r="E256" s="6"/>
      <c r="F256" s="5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57"/>
      <c r="U256" s="6"/>
      <c r="V256" s="6"/>
      <c r="W256" s="6"/>
      <c r="X256" s="57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57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7"/>
    </row>
    <row r="257" spans="1:48" ht="13.5">
      <c r="A257" s="5">
        <v>243</v>
      </c>
      <c r="B257" s="6"/>
      <c r="C257" s="6"/>
      <c r="D257" s="6"/>
      <c r="E257" s="6"/>
      <c r="F257" s="5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57"/>
      <c r="U257" s="6"/>
      <c r="V257" s="6"/>
      <c r="W257" s="6"/>
      <c r="X257" s="57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57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7"/>
    </row>
    <row r="258" spans="1:48" ht="13.5">
      <c r="A258" s="5">
        <v>244</v>
      </c>
      <c r="B258" s="6"/>
      <c r="C258" s="6"/>
      <c r="D258" s="6"/>
      <c r="E258" s="6"/>
      <c r="F258" s="5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57"/>
      <c r="U258" s="6"/>
      <c r="V258" s="6"/>
      <c r="W258" s="6"/>
      <c r="X258" s="57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57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7"/>
    </row>
    <row r="259" spans="1:48" ht="13.5">
      <c r="A259" s="5">
        <v>245</v>
      </c>
      <c r="B259" s="6"/>
      <c r="C259" s="6"/>
      <c r="D259" s="6"/>
      <c r="E259" s="6"/>
      <c r="F259" s="5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57"/>
      <c r="U259" s="6"/>
      <c r="V259" s="6"/>
      <c r="W259" s="6"/>
      <c r="X259" s="57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57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7"/>
    </row>
    <row r="260" spans="1:48" ht="13.5">
      <c r="A260" s="5">
        <v>246</v>
      </c>
      <c r="B260" s="6"/>
      <c r="C260" s="6"/>
      <c r="D260" s="6"/>
      <c r="E260" s="6"/>
      <c r="F260" s="5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57"/>
      <c r="U260" s="6"/>
      <c r="V260" s="6"/>
      <c r="W260" s="6"/>
      <c r="X260" s="57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57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7"/>
    </row>
    <row r="261" spans="1:48" ht="13.5">
      <c r="A261" s="5">
        <v>247</v>
      </c>
      <c r="B261" s="6"/>
      <c r="C261" s="6"/>
      <c r="D261" s="6"/>
      <c r="E261" s="6"/>
      <c r="F261" s="5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57"/>
      <c r="U261" s="6"/>
      <c r="V261" s="6"/>
      <c r="W261" s="6"/>
      <c r="X261" s="57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57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7"/>
    </row>
    <row r="262" spans="1:48" ht="13.5">
      <c r="A262" s="5">
        <v>248</v>
      </c>
      <c r="B262" s="6"/>
      <c r="C262" s="6"/>
      <c r="D262" s="6"/>
      <c r="E262" s="6"/>
      <c r="F262" s="5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57"/>
      <c r="U262" s="6"/>
      <c r="V262" s="6"/>
      <c r="W262" s="6"/>
      <c r="X262" s="57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57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7"/>
    </row>
    <row r="263" spans="1:48" ht="13.5">
      <c r="A263" s="5">
        <v>249</v>
      </c>
      <c r="B263" s="6"/>
      <c r="C263" s="6"/>
      <c r="D263" s="6"/>
      <c r="E263" s="6"/>
      <c r="F263" s="5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57"/>
      <c r="U263" s="6"/>
      <c r="V263" s="6"/>
      <c r="W263" s="6"/>
      <c r="X263" s="57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57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7"/>
    </row>
    <row r="264" spans="1:48" ht="13.5">
      <c r="A264" s="5">
        <v>250</v>
      </c>
      <c r="B264" s="6"/>
      <c r="C264" s="6"/>
      <c r="D264" s="6"/>
      <c r="E264" s="6"/>
      <c r="F264" s="5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57"/>
      <c r="U264" s="6"/>
      <c r="V264" s="6"/>
      <c r="W264" s="6"/>
      <c r="X264" s="57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57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7"/>
    </row>
    <row r="265" spans="1:48" ht="13.5">
      <c r="A265" s="5">
        <v>251</v>
      </c>
      <c r="B265" s="6"/>
      <c r="C265" s="6"/>
      <c r="D265" s="6"/>
      <c r="E265" s="6"/>
      <c r="F265" s="5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57"/>
      <c r="U265" s="6"/>
      <c r="V265" s="6"/>
      <c r="W265" s="6"/>
      <c r="X265" s="57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57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7"/>
    </row>
    <row r="266" spans="1:48" ht="13.5">
      <c r="A266" s="5">
        <v>252</v>
      </c>
      <c r="B266" s="6"/>
      <c r="C266" s="6"/>
      <c r="D266" s="6"/>
      <c r="E266" s="6"/>
      <c r="F266" s="5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57"/>
      <c r="U266" s="6"/>
      <c r="V266" s="6"/>
      <c r="W266" s="6"/>
      <c r="X266" s="57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57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7"/>
    </row>
    <row r="267" spans="1:48" ht="13.5">
      <c r="A267" s="5">
        <v>253</v>
      </c>
      <c r="B267" s="6"/>
      <c r="C267" s="6"/>
      <c r="D267" s="6"/>
      <c r="E267" s="6"/>
      <c r="F267" s="5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57"/>
      <c r="U267" s="6"/>
      <c r="V267" s="6"/>
      <c r="W267" s="6"/>
      <c r="X267" s="57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57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7"/>
    </row>
    <row r="268" spans="1:48" ht="13.5">
      <c r="A268" s="5">
        <v>254</v>
      </c>
      <c r="B268" s="6"/>
      <c r="C268" s="6"/>
      <c r="D268" s="6"/>
      <c r="E268" s="6"/>
      <c r="F268" s="5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57"/>
      <c r="U268" s="6"/>
      <c r="V268" s="6"/>
      <c r="W268" s="6"/>
      <c r="X268" s="57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57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7"/>
    </row>
    <row r="269" spans="1:48" ht="13.5">
      <c r="A269" s="5">
        <v>255</v>
      </c>
      <c r="B269" s="6"/>
      <c r="C269" s="6"/>
      <c r="D269" s="6"/>
      <c r="E269" s="6"/>
      <c r="F269" s="5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57"/>
      <c r="U269" s="6"/>
      <c r="V269" s="6"/>
      <c r="W269" s="6"/>
      <c r="X269" s="57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57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7"/>
    </row>
    <row r="270" spans="1:48" ht="13.5">
      <c r="A270" s="5">
        <v>256</v>
      </c>
      <c r="B270" s="6"/>
      <c r="C270" s="6"/>
      <c r="D270" s="6"/>
      <c r="E270" s="6"/>
      <c r="F270" s="5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57"/>
      <c r="U270" s="6"/>
      <c r="V270" s="6"/>
      <c r="W270" s="6"/>
      <c r="X270" s="57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57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7"/>
    </row>
    <row r="271" spans="1:48" ht="13.5">
      <c r="A271" s="5">
        <v>257</v>
      </c>
      <c r="B271" s="6"/>
      <c r="C271" s="6"/>
      <c r="D271" s="6"/>
      <c r="E271" s="6"/>
      <c r="F271" s="5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57"/>
      <c r="U271" s="6"/>
      <c r="V271" s="6"/>
      <c r="W271" s="6"/>
      <c r="X271" s="57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57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7"/>
    </row>
    <row r="272" spans="1:48" ht="13.5">
      <c r="A272" s="5">
        <v>258</v>
      </c>
      <c r="B272" s="6"/>
      <c r="C272" s="6"/>
      <c r="D272" s="6"/>
      <c r="E272" s="6"/>
      <c r="F272" s="5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57"/>
      <c r="U272" s="6"/>
      <c r="V272" s="6"/>
      <c r="W272" s="6"/>
      <c r="X272" s="57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57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7"/>
    </row>
    <row r="273" spans="1:48" ht="13.5">
      <c r="A273" s="5">
        <v>259</v>
      </c>
      <c r="B273" s="6"/>
      <c r="C273" s="6"/>
      <c r="D273" s="6"/>
      <c r="E273" s="6"/>
      <c r="F273" s="5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57"/>
      <c r="U273" s="6"/>
      <c r="V273" s="6"/>
      <c r="W273" s="6"/>
      <c r="X273" s="57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57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7"/>
    </row>
    <row r="274" spans="1:48" ht="13.5">
      <c r="A274" s="5">
        <v>260</v>
      </c>
      <c r="B274" s="6"/>
      <c r="C274" s="6"/>
      <c r="D274" s="6"/>
      <c r="E274" s="6"/>
      <c r="F274" s="5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57"/>
      <c r="U274" s="6"/>
      <c r="V274" s="6"/>
      <c r="W274" s="6"/>
      <c r="X274" s="57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57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7"/>
    </row>
    <row r="275" spans="1:48" ht="13.5">
      <c r="A275" s="5">
        <v>261</v>
      </c>
      <c r="B275" s="6"/>
      <c r="C275" s="6"/>
      <c r="D275" s="6"/>
      <c r="E275" s="6"/>
      <c r="F275" s="5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57"/>
      <c r="U275" s="6"/>
      <c r="V275" s="6"/>
      <c r="W275" s="6"/>
      <c r="X275" s="57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57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7"/>
    </row>
    <row r="276" spans="1:48" ht="13.5">
      <c r="A276" s="5">
        <v>262</v>
      </c>
      <c r="B276" s="6"/>
      <c r="C276" s="6"/>
      <c r="D276" s="6"/>
      <c r="E276" s="6"/>
      <c r="F276" s="5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57"/>
      <c r="U276" s="6"/>
      <c r="V276" s="6"/>
      <c r="W276" s="6"/>
      <c r="X276" s="57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57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7"/>
    </row>
    <row r="277" spans="1:48" ht="13.5">
      <c r="A277" s="5">
        <v>263</v>
      </c>
      <c r="B277" s="6"/>
      <c r="C277" s="6"/>
      <c r="D277" s="6"/>
      <c r="E277" s="6"/>
      <c r="F277" s="5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57"/>
      <c r="U277" s="6"/>
      <c r="V277" s="6"/>
      <c r="W277" s="6"/>
      <c r="X277" s="57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57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7"/>
    </row>
    <row r="278" spans="1:48" ht="13.5">
      <c r="A278" s="5">
        <v>264</v>
      </c>
      <c r="B278" s="6"/>
      <c r="C278" s="6"/>
      <c r="D278" s="6"/>
      <c r="E278" s="6"/>
      <c r="F278" s="5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57"/>
      <c r="U278" s="6"/>
      <c r="V278" s="6"/>
      <c r="W278" s="6"/>
      <c r="X278" s="57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57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7"/>
    </row>
    <row r="279" spans="1:48" ht="13.5">
      <c r="A279" s="5">
        <v>265</v>
      </c>
      <c r="B279" s="6"/>
      <c r="C279" s="6"/>
      <c r="D279" s="6"/>
      <c r="E279" s="6"/>
      <c r="F279" s="5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57"/>
      <c r="U279" s="6"/>
      <c r="V279" s="6"/>
      <c r="W279" s="6"/>
      <c r="X279" s="57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57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7"/>
    </row>
    <row r="280" spans="1:48" ht="13.5">
      <c r="A280" s="5">
        <v>266</v>
      </c>
      <c r="B280" s="6"/>
      <c r="C280" s="6"/>
      <c r="D280" s="6"/>
      <c r="E280" s="6"/>
      <c r="F280" s="5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57"/>
      <c r="U280" s="6"/>
      <c r="V280" s="6"/>
      <c r="W280" s="6"/>
      <c r="X280" s="57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57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7"/>
    </row>
    <row r="281" spans="1:48" ht="13.5">
      <c r="A281" s="5">
        <v>267</v>
      </c>
      <c r="B281" s="6"/>
      <c r="C281" s="6"/>
      <c r="D281" s="6"/>
      <c r="E281" s="6"/>
      <c r="F281" s="5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57"/>
      <c r="U281" s="6"/>
      <c r="V281" s="6"/>
      <c r="W281" s="6"/>
      <c r="X281" s="57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57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7"/>
    </row>
    <row r="282" spans="1:48" ht="13.5">
      <c r="A282" s="5">
        <v>268</v>
      </c>
      <c r="B282" s="6"/>
      <c r="C282" s="6"/>
      <c r="D282" s="6"/>
      <c r="E282" s="6"/>
      <c r="F282" s="5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57"/>
      <c r="U282" s="6"/>
      <c r="V282" s="6"/>
      <c r="W282" s="6"/>
      <c r="X282" s="57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57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7"/>
    </row>
    <row r="283" spans="1:48" ht="13.5">
      <c r="A283" s="5">
        <v>269</v>
      </c>
      <c r="B283" s="6"/>
      <c r="C283" s="6"/>
      <c r="D283" s="6"/>
      <c r="E283" s="6"/>
      <c r="F283" s="5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57"/>
      <c r="U283" s="6"/>
      <c r="V283" s="6"/>
      <c r="W283" s="6"/>
      <c r="X283" s="57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57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7"/>
    </row>
    <row r="284" spans="1:48" ht="13.5">
      <c r="A284" s="5">
        <v>270</v>
      </c>
      <c r="B284" s="6"/>
      <c r="C284" s="6"/>
      <c r="D284" s="6"/>
      <c r="E284" s="6"/>
      <c r="F284" s="5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57"/>
      <c r="U284" s="6"/>
      <c r="V284" s="6"/>
      <c r="W284" s="6"/>
      <c r="X284" s="57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57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7"/>
    </row>
    <row r="285" spans="1:48" ht="13.5">
      <c r="A285" s="5">
        <v>271</v>
      </c>
      <c r="B285" s="6"/>
      <c r="C285" s="6"/>
      <c r="D285" s="6"/>
      <c r="E285" s="6"/>
      <c r="F285" s="5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57"/>
      <c r="U285" s="6"/>
      <c r="V285" s="6"/>
      <c r="W285" s="6"/>
      <c r="X285" s="57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57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7"/>
    </row>
    <row r="286" spans="1:48" ht="13.5">
      <c r="A286" s="5">
        <v>272</v>
      </c>
      <c r="B286" s="6"/>
      <c r="C286" s="6"/>
      <c r="D286" s="6"/>
      <c r="E286" s="6"/>
      <c r="F286" s="5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57"/>
      <c r="U286" s="6"/>
      <c r="V286" s="6"/>
      <c r="W286" s="6"/>
      <c r="X286" s="57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57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7"/>
    </row>
    <row r="287" spans="1:48" ht="13.5">
      <c r="A287" s="5">
        <v>273</v>
      </c>
      <c r="B287" s="6"/>
      <c r="C287" s="6"/>
      <c r="D287" s="6"/>
      <c r="E287" s="6"/>
      <c r="F287" s="5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57"/>
      <c r="U287" s="6"/>
      <c r="V287" s="6"/>
      <c r="W287" s="6"/>
      <c r="X287" s="57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57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7"/>
    </row>
    <row r="288" spans="1:48" ht="13.5">
      <c r="A288" s="5">
        <v>274</v>
      </c>
      <c r="B288" s="6"/>
      <c r="C288" s="6"/>
      <c r="D288" s="6"/>
      <c r="E288" s="6"/>
      <c r="F288" s="5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57"/>
      <c r="U288" s="6"/>
      <c r="V288" s="6"/>
      <c r="W288" s="6"/>
      <c r="X288" s="57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57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7"/>
    </row>
    <row r="289" spans="1:48" ht="13.5">
      <c r="A289" s="5">
        <v>275</v>
      </c>
      <c r="B289" s="6"/>
      <c r="C289" s="6"/>
      <c r="D289" s="6"/>
      <c r="E289" s="6"/>
      <c r="F289" s="5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57"/>
      <c r="U289" s="6"/>
      <c r="V289" s="6"/>
      <c r="W289" s="6"/>
      <c r="X289" s="57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57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7"/>
    </row>
    <row r="290" spans="1:48" ht="13.5">
      <c r="A290" s="5">
        <v>276</v>
      </c>
      <c r="B290" s="6"/>
      <c r="C290" s="6"/>
      <c r="D290" s="6"/>
      <c r="E290" s="6"/>
      <c r="F290" s="5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57"/>
      <c r="U290" s="6"/>
      <c r="V290" s="6"/>
      <c r="W290" s="6"/>
      <c r="X290" s="57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57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7"/>
    </row>
    <row r="291" spans="1:48" ht="13.5">
      <c r="A291" s="5">
        <v>277</v>
      </c>
      <c r="B291" s="6"/>
      <c r="C291" s="6"/>
      <c r="D291" s="6"/>
      <c r="E291" s="6"/>
      <c r="F291" s="5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57"/>
      <c r="U291" s="6"/>
      <c r="V291" s="6"/>
      <c r="W291" s="6"/>
      <c r="X291" s="57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57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7"/>
    </row>
    <row r="292" spans="1:48" ht="13.5">
      <c r="A292" s="5">
        <v>278</v>
      </c>
      <c r="B292" s="6"/>
      <c r="C292" s="6"/>
      <c r="D292" s="6"/>
      <c r="E292" s="6"/>
      <c r="F292" s="5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57"/>
      <c r="U292" s="6"/>
      <c r="V292" s="6"/>
      <c r="W292" s="6"/>
      <c r="X292" s="57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57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7"/>
    </row>
    <row r="293" spans="1:48" ht="13.5">
      <c r="A293" s="5">
        <v>279</v>
      </c>
      <c r="B293" s="6"/>
      <c r="C293" s="6"/>
      <c r="D293" s="6"/>
      <c r="E293" s="6"/>
      <c r="F293" s="5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57"/>
      <c r="U293" s="6"/>
      <c r="V293" s="6"/>
      <c r="W293" s="6"/>
      <c r="X293" s="57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57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7"/>
    </row>
    <row r="294" spans="1:48" ht="13.5">
      <c r="A294" s="5">
        <v>280</v>
      </c>
      <c r="B294" s="6"/>
      <c r="C294" s="6"/>
      <c r="D294" s="6"/>
      <c r="E294" s="6"/>
      <c r="F294" s="5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57"/>
      <c r="U294" s="6"/>
      <c r="V294" s="6"/>
      <c r="W294" s="6"/>
      <c r="X294" s="57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57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7"/>
    </row>
    <row r="295" spans="1:48" ht="13.5">
      <c r="A295" s="5">
        <v>281</v>
      </c>
      <c r="B295" s="6"/>
      <c r="C295" s="6"/>
      <c r="D295" s="6"/>
      <c r="E295" s="6"/>
      <c r="F295" s="5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57"/>
      <c r="U295" s="6"/>
      <c r="V295" s="6"/>
      <c r="W295" s="6"/>
      <c r="X295" s="57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57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7"/>
    </row>
    <row r="296" spans="1:48" ht="13.5">
      <c r="A296" s="5">
        <v>282</v>
      </c>
      <c r="B296" s="6"/>
      <c r="C296" s="6"/>
      <c r="D296" s="6"/>
      <c r="E296" s="6"/>
      <c r="F296" s="5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57"/>
      <c r="U296" s="6"/>
      <c r="V296" s="6"/>
      <c r="W296" s="6"/>
      <c r="X296" s="57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57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7"/>
    </row>
    <row r="297" spans="1:48" ht="13.5">
      <c r="A297" s="5">
        <v>283</v>
      </c>
      <c r="B297" s="6"/>
      <c r="C297" s="6"/>
      <c r="D297" s="6"/>
      <c r="E297" s="6"/>
      <c r="F297" s="5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57"/>
      <c r="U297" s="6"/>
      <c r="V297" s="6"/>
      <c r="W297" s="6"/>
      <c r="X297" s="57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57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7"/>
    </row>
    <row r="298" spans="1:48" ht="13.5">
      <c r="A298" s="5">
        <v>284</v>
      </c>
      <c r="B298" s="6"/>
      <c r="C298" s="6"/>
      <c r="D298" s="6"/>
      <c r="E298" s="6"/>
      <c r="F298" s="5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57"/>
      <c r="U298" s="6"/>
      <c r="V298" s="6"/>
      <c r="W298" s="6"/>
      <c r="X298" s="57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57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7"/>
    </row>
    <row r="299" spans="1:48" ht="13.5">
      <c r="A299" s="5">
        <v>285</v>
      </c>
      <c r="B299" s="6"/>
      <c r="C299" s="6"/>
      <c r="D299" s="6"/>
      <c r="E299" s="6"/>
      <c r="F299" s="5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57"/>
      <c r="U299" s="6"/>
      <c r="V299" s="6"/>
      <c r="W299" s="6"/>
      <c r="X299" s="57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57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7"/>
    </row>
    <row r="300" spans="1:48" ht="13.5">
      <c r="A300" s="5">
        <v>286</v>
      </c>
      <c r="B300" s="6"/>
      <c r="C300" s="6"/>
      <c r="D300" s="6"/>
      <c r="E300" s="6"/>
      <c r="F300" s="5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57"/>
      <c r="U300" s="6"/>
      <c r="V300" s="6"/>
      <c r="W300" s="6"/>
      <c r="X300" s="57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57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7"/>
    </row>
    <row r="301" spans="1:48" ht="13.5">
      <c r="A301" s="5">
        <v>287</v>
      </c>
      <c r="B301" s="6"/>
      <c r="C301" s="6"/>
      <c r="D301" s="6"/>
      <c r="E301" s="6"/>
      <c r="F301" s="5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57"/>
      <c r="U301" s="6"/>
      <c r="V301" s="6"/>
      <c r="W301" s="6"/>
      <c r="X301" s="57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57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7"/>
    </row>
    <row r="302" spans="1:48" ht="13.5">
      <c r="A302" s="5">
        <v>288</v>
      </c>
      <c r="B302" s="6"/>
      <c r="C302" s="6"/>
      <c r="D302" s="6"/>
      <c r="E302" s="6"/>
      <c r="F302" s="5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57"/>
      <c r="U302" s="6"/>
      <c r="V302" s="6"/>
      <c r="W302" s="6"/>
      <c r="X302" s="57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57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7"/>
    </row>
    <row r="303" spans="1:48" ht="13.5">
      <c r="A303" s="5">
        <v>289</v>
      </c>
      <c r="B303" s="6"/>
      <c r="C303" s="6"/>
      <c r="D303" s="6"/>
      <c r="E303" s="6"/>
      <c r="F303" s="5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57"/>
      <c r="U303" s="6"/>
      <c r="V303" s="6"/>
      <c r="W303" s="6"/>
      <c r="X303" s="57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57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7"/>
    </row>
    <row r="304" spans="1:48" ht="13.5">
      <c r="A304" s="5">
        <v>290</v>
      </c>
      <c r="B304" s="6"/>
      <c r="C304" s="6"/>
      <c r="D304" s="6"/>
      <c r="E304" s="6"/>
      <c r="F304" s="5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57"/>
      <c r="U304" s="6"/>
      <c r="V304" s="6"/>
      <c r="W304" s="6"/>
      <c r="X304" s="57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57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7"/>
    </row>
    <row r="305" spans="1:48" ht="13.5">
      <c r="A305" s="5">
        <v>291</v>
      </c>
      <c r="B305" s="6"/>
      <c r="C305" s="6"/>
      <c r="D305" s="6"/>
      <c r="E305" s="6"/>
      <c r="F305" s="5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57"/>
      <c r="U305" s="6"/>
      <c r="V305" s="6"/>
      <c r="W305" s="6"/>
      <c r="X305" s="57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57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7"/>
    </row>
    <row r="306" spans="1:48" ht="13.5">
      <c r="A306" s="5">
        <v>292</v>
      </c>
      <c r="B306" s="6"/>
      <c r="C306" s="6"/>
      <c r="D306" s="6"/>
      <c r="E306" s="6"/>
      <c r="F306" s="5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57"/>
      <c r="U306" s="6"/>
      <c r="V306" s="6"/>
      <c r="W306" s="6"/>
      <c r="X306" s="57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57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7"/>
    </row>
    <row r="307" spans="1:48" ht="13.5">
      <c r="A307" s="5">
        <v>293</v>
      </c>
      <c r="B307" s="6"/>
      <c r="C307" s="6"/>
      <c r="D307" s="6"/>
      <c r="E307" s="6"/>
      <c r="F307" s="5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57"/>
      <c r="U307" s="6"/>
      <c r="V307" s="6"/>
      <c r="W307" s="6"/>
      <c r="X307" s="57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57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7"/>
    </row>
    <row r="308" spans="1:48" ht="13.5">
      <c r="A308" s="5">
        <v>294</v>
      </c>
      <c r="B308" s="6"/>
      <c r="C308" s="6"/>
      <c r="D308" s="6"/>
      <c r="E308" s="6"/>
      <c r="F308" s="5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57"/>
      <c r="U308" s="6"/>
      <c r="V308" s="6"/>
      <c r="W308" s="6"/>
      <c r="X308" s="57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57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7"/>
    </row>
    <row r="309" spans="1:48" ht="13.5">
      <c r="A309" s="5">
        <v>295</v>
      </c>
      <c r="B309" s="6"/>
      <c r="C309" s="6"/>
      <c r="D309" s="6"/>
      <c r="E309" s="6"/>
      <c r="F309" s="5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57"/>
      <c r="U309" s="6"/>
      <c r="V309" s="6"/>
      <c r="W309" s="6"/>
      <c r="X309" s="57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57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7"/>
    </row>
    <row r="310" spans="1:48" ht="13.5">
      <c r="A310" s="5">
        <v>296</v>
      </c>
      <c r="B310" s="6"/>
      <c r="C310" s="6"/>
      <c r="D310" s="6"/>
      <c r="E310" s="6"/>
      <c r="F310" s="5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57"/>
      <c r="U310" s="6"/>
      <c r="V310" s="6"/>
      <c r="W310" s="6"/>
      <c r="X310" s="57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57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7"/>
    </row>
    <row r="311" spans="1:48" ht="13.5">
      <c r="A311" s="5">
        <v>297</v>
      </c>
      <c r="B311" s="6"/>
      <c r="C311" s="6"/>
      <c r="D311" s="6"/>
      <c r="E311" s="6"/>
      <c r="F311" s="5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57"/>
      <c r="U311" s="6"/>
      <c r="V311" s="6"/>
      <c r="W311" s="6"/>
      <c r="X311" s="57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57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7"/>
    </row>
    <row r="312" spans="1:48" ht="13.5">
      <c r="A312" s="5">
        <v>298</v>
      </c>
      <c r="B312" s="6"/>
      <c r="C312" s="6"/>
      <c r="D312" s="6"/>
      <c r="E312" s="6"/>
      <c r="F312" s="5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57"/>
      <c r="U312" s="6"/>
      <c r="V312" s="6"/>
      <c r="W312" s="6"/>
      <c r="X312" s="57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57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7"/>
    </row>
    <row r="313" spans="1:48" ht="13.5">
      <c r="A313" s="5">
        <v>299</v>
      </c>
      <c r="B313" s="6"/>
      <c r="C313" s="6"/>
      <c r="D313" s="6"/>
      <c r="E313" s="6"/>
      <c r="F313" s="5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57"/>
      <c r="U313" s="6"/>
      <c r="V313" s="6"/>
      <c r="W313" s="6"/>
      <c r="X313" s="57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57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7"/>
    </row>
    <row r="314" spans="1:48" ht="13.5">
      <c r="A314" s="5">
        <v>300</v>
      </c>
      <c r="B314" s="6"/>
      <c r="C314" s="6"/>
      <c r="D314" s="6"/>
      <c r="E314" s="6"/>
      <c r="F314" s="5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57"/>
      <c r="U314" s="6"/>
      <c r="V314" s="6"/>
      <c r="W314" s="6"/>
      <c r="X314" s="57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57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7"/>
    </row>
    <row r="315" spans="1:48" ht="13.5">
      <c r="A315" s="5">
        <v>301</v>
      </c>
      <c r="B315" s="6"/>
      <c r="C315" s="6"/>
      <c r="D315" s="6"/>
      <c r="E315" s="6"/>
      <c r="F315" s="5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57"/>
      <c r="U315" s="6"/>
      <c r="V315" s="6"/>
      <c r="W315" s="6"/>
      <c r="X315" s="57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57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7"/>
    </row>
    <row r="316" spans="1:48" ht="13.5">
      <c r="A316" s="5">
        <v>302</v>
      </c>
      <c r="B316" s="6"/>
      <c r="C316" s="6"/>
      <c r="D316" s="6"/>
      <c r="E316" s="6"/>
      <c r="F316" s="5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57"/>
      <c r="U316" s="6"/>
      <c r="V316" s="6"/>
      <c r="W316" s="6"/>
      <c r="X316" s="57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57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7"/>
    </row>
    <row r="317" spans="1:48" ht="13.5">
      <c r="A317" s="5">
        <v>303</v>
      </c>
      <c r="B317" s="6"/>
      <c r="C317" s="6"/>
      <c r="D317" s="6"/>
      <c r="E317" s="6"/>
      <c r="F317" s="5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57"/>
      <c r="U317" s="6"/>
      <c r="V317" s="6"/>
      <c r="W317" s="6"/>
      <c r="X317" s="57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57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7"/>
    </row>
    <row r="318" spans="1:48" ht="13.5">
      <c r="A318" s="5">
        <v>304</v>
      </c>
      <c r="B318" s="6"/>
      <c r="C318" s="6"/>
      <c r="D318" s="6"/>
      <c r="E318" s="6"/>
      <c r="F318" s="5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57"/>
      <c r="U318" s="6"/>
      <c r="V318" s="6"/>
      <c r="W318" s="6"/>
      <c r="X318" s="57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57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7"/>
    </row>
    <row r="319" spans="1:48" ht="13.5">
      <c r="A319" s="5">
        <v>305</v>
      </c>
      <c r="B319" s="27"/>
      <c r="C319" s="27"/>
      <c r="D319" s="27"/>
      <c r="E319" s="27"/>
      <c r="F319" s="69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69"/>
      <c r="U319" s="27"/>
      <c r="V319" s="27"/>
      <c r="W319" s="27"/>
      <c r="X319" s="69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69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40"/>
    </row>
    <row r="320" spans="1:48" ht="14.25" thickBot="1">
      <c r="A320" s="5"/>
      <c r="B320" s="9"/>
      <c r="C320" s="9"/>
      <c r="D320" s="9"/>
      <c r="E320" s="9"/>
      <c r="F320" s="58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58"/>
      <c r="U320" s="9"/>
      <c r="V320" s="9"/>
      <c r="W320" s="9"/>
      <c r="X320" s="58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58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10"/>
    </row>
    <row r="322" ht="13.5">
      <c r="A322" t="s">
        <v>174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H56">
      <pane xSplit="15720" topLeftCell="U8" activePane="topLeft" state="split"/>
      <selection pane="topLeft" activeCell="P60" sqref="P60"/>
      <selection pane="topRight" activeCell="U35" sqref="U35"/>
    </sheetView>
  </sheetViews>
  <sheetFormatPr defaultColWidth="9.00390625" defaultRowHeight="13.5"/>
  <cols>
    <col min="1" max="1" width="4.875" style="0" customWidth="1"/>
    <col min="2" max="2" width="5.75390625" style="0" customWidth="1"/>
    <col min="3" max="3" width="35.375" style="0" customWidth="1"/>
    <col min="4" max="4" width="7.625" style="0" customWidth="1"/>
    <col min="5" max="5" width="9.00390625" style="0" customWidth="1"/>
    <col min="6" max="6" width="5.125" style="0" customWidth="1"/>
    <col min="7" max="7" width="5.25390625" style="0" customWidth="1"/>
    <col min="8" max="8" width="5.125" style="0" customWidth="1"/>
    <col min="9" max="10" width="5.00390625" style="0" customWidth="1"/>
    <col min="11" max="11" width="5.25390625" style="0" customWidth="1"/>
    <col min="12" max="12" width="5.625" style="0" customWidth="1"/>
  </cols>
  <sheetData>
    <row r="1" ht="24">
      <c r="C1" s="14" t="s">
        <v>125</v>
      </c>
    </row>
    <row r="3" ht="18" thickBot="1">
      <c r="B3" s="45" t="s">
        <v>13</v>
      </c>
    </row>
    <row r="4" spans="2:5" ht="14.25" thickBot="1">
      <c r="B4" s="47" t="s">
        <v>38</v>
      </c>
      <c r="C4" s="16" t="s">
        <v>67</v>
      </c>
      <c r="D4" s="48" t="s">
        <v>71</v>
      </c>
      <c r="E4" s="49" t="s">
        <v>72</v>
      </c>
    </row>
    <row r="5" spans="2:5" ht="14.25" thickTop="1">
      <c r="B5" s="46"/>
      <c r="C5" s="20" t="s">
        <v>68</v>
      </c>
      <c r="D5" s="77">
        <f>COUNTIF(性別,1)</f>
        <v>2</v>
      </c>
      <c r="E5" s="72">
        <f>IF(D5="","",D5*100/D$8)</f>
        <v>40</v>
      </c>
    </row>
    <row r="6" spans="2:5" ht="13.5">
      <c r="B6" s="5"/>
      <c r="C6" s="6" t="s">
        <v>69</v>
      </c>
      <c r="D6" s="57">
        <f>COUNTIF(性別,2)</f>
        <v>3</v>
      </c>
      <c r="E6" s="72">
        <f>IF(D6="","",D6*100/D$8)</f>
        <v>60</v>
      </c>
    </row>
    <row r="7" spans="2:5" ht="14.25" thickBot="1">
      <c r="B7" s="39"/>
      <c r="C7" s="27" t="s">
        <v>70</v>
      </c>
      <c r="D7" s="69">
        <f>COUNTIF(性別,0)</f>
        <v>0</v>
      </c>
      <c r="E7" s="82">
        <f>IF(D7="","",D7*100/D$8)</f>
        <v>0</v>
      </c>
    </row>
    <row r="8" spans="2:5" ht="15" thickBot="1" thickTop="1">
      <c r="B8" s="50"/>
      <c r="C8" s="31" t="s">
        <v>43</v>
      </c>
      <c r="D8" s="78">
        <f>SUM(D5:D7)</f>
        <v>5</v>
      </c>
      <c r="E8" s="81">
        <f>IF(D8="","",D8*100/D$8)</f>
        <v>100</v>
      </c>
    </row>
    <row r="9" spans="2:5" ht="14.25" thickBot="1">
      <c r="B9" s="47" t="s">
        <v>80</v>
      </c>
      <c r="C9" s="16" t="s">
        <v>73</v>
      </c>
      <c r="D9" s="48" t="s">
        <v>71</v>
      </c>
      <c r="E9" s="49" t="s">
        <v>186</v>
      </c>
    </row>
    <row r="10" spans="2:5" ht="14.25" thickTop="1">
      <c r="B10" s="46"/>
      <c r="C10" s="20" t="s">
        <v>75</v>
      </c>
      <c r="D10" s="77">
        <f>COUNTIF(勤続,"&lt;=3")</f>
        <v>1</v>
      </c>
      <c r="E10" s="73">
        <f>IF(D10="","",D10*100/D$17)</f>
        <v>20</v>
      </c>
    </row>
    <row r="11" spans="2:5" ht="13.5">
      <c r="B11" s="5"/>
      <c r="C11" s="6" t="s">
        <v>76</v>
      </c>
      <c r="D11" s="57">
        <f>COUNTIF(勤続,"&lt;=6")-SUM(D10:D10)</f>
        <v>1</v>
      </c>
      <c r="E11" s="72">
        <f>IF(D11="","",D11*100/D$17)</f>
        <v>20</v>
      </c>
    </row>
    <row r="12" spans="2:5" ht="13.5">
      <c r="B12" s="5"/>
      <c r="C12" s="6" t="s">
        <v>77</v>
      </c>
      <c r="D12" s="57">
        <f>COUNTIF(勤続,"&lt;=9")-SUM(D10:D11)</f>
        <v>1</v>
      </c>
      <c r="E12" s="25">
        <f>IF(D12="","",D12*100/D$17)</f>
        <v>20</v>
      </c>
    </row>
    <row r="13" spans="2:5" ht="13.5">
      <c r="B13" s="5"/>
      <c r="C13" s="6" t="s">
        <v>78</v>
      </c>
      <c r="D13" s="57">
        <f>COUNTIF(勤続,"&lt;=12")-SUM(D10:D12)</f>
        <v>1</v>
      </c>
      <c r="E13" s="74">
        <f>IF(D13="","",D13*100/D$17)</f>
        <v>20</v>
      </c>
    </row>
    <row r="14" spans="2:5" ht="13.5">
      <c r="B14" s="5"/>
      <c r="C14" s="6" t="s">
        <v>79</v>
      </c>
      <c r="D14" s="57">
        <f>COUNTIF(勤続,"&gt;12")</f>
        <v>1</v>
      </c>
      <c r="E14" s="74">
        <f>IF(D14="","",D14*100/D$17)</f>
        <v>20</v>
      </c>
    </row>
    <row r="15" spans="2:5" ht="14.25" thickBot="1">
      <c r="B15" s="70"/>
      <c r="C15" s="71" t="s">
        <v>180</v>
      </c>
      <c r="D15" s="79">
        <f>($D$8)-SUM(D10:D14)</f>
        <v>0</v>
      </c>
      <c r="E15" s="75">
        <f>IF(D15="","",D15*100/D$17)</f>
        <v>0</v>
      </c>
    </row>
    <row r="16" spans="2:5" ht="14.25" thickTop="1">
      <c r="B16" s="51"/>
      <c r="C16" s="52" t="s">
        <v>74</v>
      </c>
      <c r="D16" s="80"/>
      <c r="E16" s="53"/>
    </row>
    <row r="17" spans="2:5" ht="14.25" thickBot="1">
      <c r="B17" s="8"/>
      <c r="C17" s="9" t="s">
        <v>43</v>
      </c>
      <c r="D17" s="58">
        <f>SUM(D10:D15)</f>
        <v>5</v>
      </c>
      <c r="E17" s="76">
        <f>IF(D17="","",D17*100/D$17)</f>
        <v>100</v>
      </c>
    </row>
    <row r="18" spans="2:5" ht="14.25" thickBot="1">
      <c r="B18" s="15" t="s">
        <v>81</v>
      </c>
      <c r="C18" s="16" t="s">
        <v>39</v>
      </c>
      <c r="D18" s="17" t="s">
        <v>40</v>
      </c>
      <c r="E18" s="18" t="s">
        <v>41</v>
      </c>
    </row>
    <row r="19" spans="2:5" ht="14.25" thickTop="1">
      <c r="B19" s="19"/>
      <c r="C19" s="20" t="s">
        <v>123</v>
      </c>
      <c r="D19" s="21">
        <f>COUNTIF(職種,1)</f>
        <v>3</v>
      </c>
      <c r="E19" s="22">
        <f aca="true" t="shared" si="0" ref="E19:E26">IF(D19="","",D19*100/D$26)</f>
        <v>60</v>
      </c>
    </row>
    <row r="20" spans="2:5" ht="13.5">
      <c r="B20" s="23"/>
      <c r="C20" s="6" t="s">
        <v>124</v>
      </c>
      <c r="D20" s="24">
        <f>COUNTIF(職種,2)</f>
        <v>1</v>
      </c>
      <c r="E20" s="25">
        <f t="shared" si="0"/>
        <v>20</v>
      </c>
    </row>
    <row r="21" spans="2:5" ht="13.5">
      <c r="B21" s="23"/>
      <c r="C21" s="6" t="s">
        <v>175</v>
      </c>
      <c r="D21" s="24">
        <f>COUNTIF(職種,3)</f>
        <v>0</v>
      </c>
      <c r="E21" s="25">
        <f t="shared" si="0"/>
        <v>0</v>
      </c>
    </row>
    <row r="22" spans="2:5" ht="13.5">
      <c r="B22" s="23"/>
      <c r="C22" s="6" t="s">
        <v>176</v>
      </c>
      <c r="D22" s="24">
        <f>COUNTIF(職種,4)</f>
        <v>1</v>
      </c>
      <c r="E22" s="25">
        <f t="shared" si="0"/>
        <v>20</v>
      </c>
    </row>
    <row r="23" spans="2:5" ht="13.5">
      <c r="B23" s="23"/>
      <c r="C23" s="6" t="s">
        <v>178</v>
      </c>
      <c r="D23" s="24">
        <f>COUNTIF(職種,5)</f>
        <v>0</v>
      </c>
      <c r="E23" s="25">
        <f t="shared" si="0"/>
        <v>0</v>
      </c>
    </row>
    <row r="24" spans="2:5" ht="13.5">
      <c r="B24" s="23"/>
      <c r="C24" s="6" t="s">
        <v>177</v>
      </c>
      <c r="D24" s="24">
        <f>COUNTIF(職種,6)</f>
        <v>0</v>
      </c>
      <c r="E24" s="25">
        <f t="shared" si="0"/>
        <v>0</v>
      </c>
    </row>
    <row r="25" spans="2:5" ht="14.25" thickBot="1">
      <c r="B25" s="26"/>
      <c r="C25" s="27" t="s">
        <v>185</v>
      </c>
      <c r="D25" s="28">
        <f>COUNTIF(職種,7)</f>
        <v>0</v>
      </c>
      <c r="E25" s="29">
        <f t="shared" si="0"/>
        <v>0</v>
      </c>
    </row>
    <row r="26" spans="2:5" ht="15" thickBot="1" thickTop="1">
      <c r="B26" s="30"/>
      <c r="C26" s="31" t="s">
        <v>43</v>
      </c>
      <c r="D26" s="32">
        <f>SUM(D19:D25)</f>
        <v>5</v>
      </c>
      <c r="E26" s="33">
        <f t="shared" si="0"/>
        <v>100</v>
      </c>
    </row>
    <row r="27" spans="2:5" ht="14.25" thickBot="1">
      <c r="B27" s="15" t="s">
        <v>82</v>
      </c>
      <c r="C27" s="34" t="s">
        <v>2</v>
      </c>
      <c r="D27" s="35" t="s">
        <v>71</v>
      </c>
      <c r="E27" s="36" t="s">
        <v>186</v>
      </c>
    </row>
    <row r="28" spans="2:5" ht="14.25" thickTop="1">
      <c r="B28" s="19"/>
      <c r="C28" s="20" t="s">
        <v>83</v>
      </c>
      <c r="D28" s="21">
        <f>COUNTIF(年代,1)</f>
        <v>1</v>
      </c>
      <c r="E28" s="37">
        <f>IF(D28="","",D28*100/D$34)</f>
        <v>20</v>
      </c>
    </row>
    <row r="29" spans="2:5" ht="13.5">
      <c r="B29" s="23"/>
      <c r="C29" s="6" t="s">
        <v>84</v>
      </c>
      <c r="D29" s="24">
        <f>COUNTIF(年代,2)</f>
        <v>1</v>
      </c>
      <c r="E29" s="25">
        <f aca="true" t="shared" si="1" ref="E29:E34">IF(D29="","",D29*100/D$34)</f>
        <v>20</v>
      </c>
    </row>
    <row r="30" spans="2:5" ht="13.5">
      <c r="B30" s="23"/>
      <c r="C30" s="6" t="s">
        <v>85</v>
      </c>
      <c r="D30" s="24">
        <f>COUNTIF(年代,3)</f>
        <v>1</v>
      </c>
      <c r="E30" s="25">
        <f t="shared" si="1"/>
        <v>20</v>
      </c>
    </row>
    <row r="31" spans="2:5" ht="13.5">
      <c r="B31" s="23"/>
      <c r="C31" s="6" t="s">
        <v>86</v>
      </c>
      <c r="D31" s="24">
        <f>COUNTIF(年代,4)</f>
        <v>1</v>
      </c>
      <c r="E31" s="25">
        <f t="shared" si="1"/>
        <v>20</v>
      </c>
    </row>
    <row r="32" spans="2:5" ht="13.5">
      <c r="B32" s="23"/>
      <c r="C32" s="6" t="s">
        <v>87</v>
      </c>
      <c r="D32" s="24">
        <f>COUNTIF(年代,5)</f>
        <v>1</v>
      </c>
      <c r="E32" s="25">
        <f t="shared" si="1"/>
        <v>20</v>
      </c>
    </row>
    <row r="33" spans="2:5" ht="14.25" thickBot="1">
      <c r="B33" s="26"/>
      <c r="C33" s="27" t="s">
        <v>44</v>
      </c>
      <c r="D33" s="28">
        <f>($D$8)-SUM(D28:D32)</f>
        <v>0</v>
      </c>
      <c r="E33" s="29">
        <f t="shared" si="1"/>
        <v>0</v>
      </c>
    </row>
    <row r="34" spans="2:5" ht="15" thickBot="1" thickTop="1">
      <c r="B34" s="30"/>
      <c r="C34" s="31" t="s">
        <v>43</v>
      </c>
      <c r="D34" s="32">
        <f>SUM(D28:D33)</f>
        <v>5</v>
      </c>
      <c r="E34" s="33">
        <f t="shared" si="1"/>
        <v>100</v>
      </c>
    </row>
    <row r="35" spans="1:6" ht="13.5">
      <c r="A35" s="42"/>
      <c r="B35" s="41"/>
      <c r="C35" s="42"/>
      <c r="D35" s="41"/>
      <c r="E35" s="43"/>
      <c r="F35" s="42"/>
    </row>
    <row r="36" spans="1:6" ht="18" thickBot="1">
      <c r="A36" s="42"/>
      <c r="B36" s="44" t="s">
        <v>120</v>
      </c>
      <c r="C36" s="42"/>
      <c r="D36" s="41"/>
      <c r="E36" s="43"/>
      <c r="F36" s="42"/>
    </row>
    <row r="37" spans="2:5" ht="14.25" thickBot="1">
      <c r="B37" s="15" t="s">
        <v>88</v>
      </c>
      <c r="C37" s="34" t="s">
        <v>92</v>
      </c>
      <c r="D37" s="35"/>
      <c r="E37" s="36"/>
    </row>
    <row r="38" spans="2:5" ht="14.25" thickTop="1">
      <c r="B38" s="19"/>
      <c r="C38" s="20" t="s">
        <v>45</v>
      </c>
      <c r="D38" s="21">
        <f>COUNTIF(I,"a")</f>
        <v>2</v>
      </c>
      <c r="E38" s="37">
        <f>IF(D38="","",D38*100/D$44)</f>
        <v>40</v>
      </c>
    </row>
    <row r="39" spans="2:5" ht="13.5">
      <c r="B39" s="23"/>
      <c r="C39" s="6" t="s">
        <v>46</v>
      </c>
      <c r="D39" s="24">
        <f>COUNTIF(I,"b")</f>
        <v>2</v>
      </c>
      <c r="E39" s="37">
        <f aca="true" t="shared" si="2" ref="E39:E44">IF(D39="","",D39*100/D$44)</f>
        <v>40</v>
      </c>
    </row>
    <row r="40" spans="2:5" ht="13.5">
      <c r="B40" s="23"/>
      <c r="C40" s="6" t="s">
        <v>91</v>
      </c>
      <c r="D40" s="24">
        <f>COUNTIF(I,"c")</f>
        <v>1</v>
      </c>
      <c r="E40" s="37">
        <f t="shared" si="2"/>
        <v>20</v>
      </c>
    </row>
    <row r="41" spans="2:5" ht="13.5">
      <c r="B41" s="23"/>
      <c r="C41" s="6" t="s">
        <v>90</v>
      </c>
      <c r="D41" s="24">
        <f>COUNTIF(I,"d")</f>
        <v>0</v>
      </c>
      <c r="E41" s="37">
        <f t="shared" si="2"/>
        <v>0</v>
      </c>
    </row>
    <row r="42" spans="2:5" ht="13.5">
      <c r="B42" s="26"/>
      <c r="C42" s="27" t="s">
        <v>89</v>
      </c>
      <c r="D42" s="28">
        <f>COUNTIF(I,"e")</f>
        <v>0</v>
      </c>
      <c r="E42" s="37">
        <f t="shared" si="2"/>
        <v>0</v>
      </c>
    </row>
    <row r="43" spans="2:5" ht="14.25" thickBot="1">
      <c r="B43" s="26"/>
      <c r="C43" s="27" t="s">
        <v>48</v>
      </c>
      <c r="D43" s="28">
        <f>($D$8)-SUM(D38:D42)</f>
        <v>0</v>
      </c>
      <c r="E43" s="37">
        <f t="shared" si="2"/>
        <v>0</v>
      </c>
    </row>
    <row r="44" spans="2:5" ht="15" thickBot="1" thickTop="1">
      <c r="B44" s="30"/>
      <c r="C44" s="31" t="s">
        <v>43</v>
      </c>
      <c r="D44" s="32">
        <f>SUM(D38:D43)</f>
        <v>5</v>
      </c>
      <c r="E44" s="33">
        <f t="shared" si="2"/>
        <v>100</v>
      </c>
    </row>
    <row r="45" spans="2:5" ht="14.25" thickBot="1">
      <c r="B45" s="15" t="s">
        <v>93</v>
      </c>
      <c r="C45" s="34" t="s">
        <v>95</v>
      </c>
      <c r="D45" s="35"/>
      <c r="E45" s="36"/>
    </row>
    <row r="46" spans="2:5" ht="14.25" thickTop="1">
      <c r="B46" s="19"/>
      <c r="C46" s="20" t="s">
        <v>94</v>
      </c>
      <c r="D46" s="21">
        <f>SUM('基礎'!H$14:H$320)</f>
        <v>1</v>
      </c>
      <c r="E46" s="37">
        <f>IF(D46="","",D46*100/((D$38)+(D$40)))</f>
        <v>33.333333333333336</v>
      </c>
    </row>
    <row r="47" spans="2:5" ht="13.5">
      <c r="B47" s="23"/>
      <c r="C47" s="6" t="s">
        <v>97</v>
      </c>
      <c r="D47" s="24">
        <f>SUM('基礎'!I$14:I$320)</f>
        <v>2</v>
      </c>
      <c r="E47" s="25">
        <f>IF(D47="","",D47*100/((D$38)+(D$40)))</f>
        <v>66.66666666666667</v>
      </c>
    </row>
    <row r="48" spans="2:5" ht="13.5">
      <c r="B48" s="23"/>
      <c r="C48" s="6" t="s">
        <v>98</v>
      </c>
      <c r="D48" s="24">
        <f>SUM('基礎'!J$14:J$320)</f>
        <v>3</v>
      </c>
      <c r="E48" s="25">
        <f>IF(D48="","",D48*100/((D$38)+(D$40)))</f>
        <v>100</v>
      </c>
    </row>
    <row r="49" spans="2:5" ht="14.25" thickBot="1">
      <c r="B49" s="23"/>
      <c r="C49" s="6" t="s">
        <v>47</v>
      </c>
      <c r="D49" s="24">
        <f>SUM('基礎'!K$14:K$320)</f>
        <v>0</v>
      </c>
      <c r="E49" s="25">
        <f>IF(D49="","",D49*100/((D$38)+(D$40)))</f>
        <v>0</v>
      </c>
    </row>
    <row r="50" spans="2:5" ht="15" thickBot="1" thickTop="1">
      <c r="B50" s="30"/>
      <c r="C50" s="31" t="s">
        <v>43</v>
      </c>
      <c r="D50" s="32">
        <f>SUM(D46:D49)</f>
        <v>6</v>
      </c>
      <c r="E50" s="33">
        <f>SUM(E46:E49)</f>
        <v>200</v>
      </c>
    </row>
    <row r="51" spans="2:5" ht="14.25" thickBot="1">
      <c r="B51" s="15" t="s">
        <v>99</v>
      </c>
      <c r="C51" s="34" t="s">
        <v>96</v>
      </c>
      <c r="D51" s="35"/>
      <c r="E51" s="36"/>
    </row>
    <row r="52" spans="2:5" ht="14.25" thickTop="1">
      <c r="B52" s="19"/>
      <c r="C52" s="20" t="s">
        <v>94</v>
      </c>
      <c r="D52" s="21">
        <f>SUM('基礎'!M$14:M$320)</f>
        <v>1</v>
      </c>
      <c r="E52" s="37">
        <f>IF(D52="","",D52*100/((D$39)+(D$40)))</f>
        <v>33.333333333333336</v>
      </c>
    </row>
    <row r="53" spans="2:5" ht="13.5">
      <c r="B53" s="23"/>
      <c r="C53" s="6" t="s">
        <v>97</v>
      </c>
      <c r="D53" s="21">
        <f>SUM('基礎'!N$14:N$320)</f>
        <v>1</v>
      </c>
      <c r="E53" s="25">
        <f>IF(D53="","",D53*100/((D$39)+(D$40)))</f>
        <v>33.333333333333336</v>
      </c>
    </row>
    <row r="54" spans="2:5" ht="13.5">
      <c r="B54" s="23"/>
      <c r="C54" s="6" t="s">
        <v>98</v>
      </c>
      <c r="D54" s="21">
        <f>SUM('基礎'!O$14:O$320)</f>
        <v>2</v>
      </c>
      <c r="E54" s="25">
        <f>IF(D54="","",D54*100/((D$39)+(D$40)))</f>
        <v>66.66666666666667</v>
      </c>
    </row>
    <row r="55" spans="2:5" ht="13.5">
      <c r="B55" s="23"/>
      <c r="C55" s="6" t="s">
        <v>100</v>
      </c>
      <c r="D55" s="21">
        <f>SUM('基礎'!P$14:P$320)</f>
        <v>1</v>
      </c>
      <c r="E55" s="25">
        <f>IF(D55="","",D55*100/((D$39)+(D$40)))</f>
        <v>33.333333333333336</v>
      </c>
    </row>
    <row r="56" spans="2:5" ht="13.5">
      <c r="B56" s="23"/>
      <c r="C56" s="6" t="s">
        <v>101</v>
      </c>
      <c r="D56" s="21">
        <f>SUM('基礎'!Q$14:Q$320)</f>
        <v>1</v>
      </c>
      <c r="E56" s="25">
        <f>IF(D56="","",D56*100/((D$39)+(D$40)))</f>
        <v>33.333333333333336</v>
      </c>
    </row>
    <row r="57" spans="2:5" ht="14.25" thickBot="1">
      <c r="B57" s="23"/>
      <c r="C57" s="6" t="s">
        <v>47</v>
      </c>
      <c r="D57" s="21">
        <f>SUM('基礎'!R$14:R$320)</f>
        <v>0</v>
      </c>
      <c r="E57" s="25">
        <f>IF(D57="","",D57*100/((D$39)+(D$40)))</f>
        <v>0</v>
      </c>
    </row>
    <row r="58" spans="2:5" ht="15" thickBot="1" thickTop="1">
      <c r="B58" s="30"/>
      <c r="C58" s="31" t="s">
        <v>49</v>
      </c>
      <c r="D58" s="32">
        <f>SUM(D52:D57)</f>
        <v>6</v>
      </c>
      <c r="E58" s="33">
        <f>SUM(E52:E57)</f>
        <v>200.00000000000003</v>
      </c>
    </row>
    <row r="59" spans="2:5" ht="14.25" thickBot="1">
      <c r="B59" s="15" t="s">
        <v>102</v>
      </c>
      <c r="C59" s="34" t="s">
        <v>103</v>
      </c>
      <c r="D59" s="35"/>
      <c r="E59" s="36"/>
    </row>
    <row r="60" spans="2:5" ht="14.25" thickTop="1">
      <c r="B60" s="19"/>
      <c r="C60" s="20" t="s">
        <v>50</v>
      </c>
      <c r="D60" s="21">
        <f>COUNTIF(II,"a")</f>
        <v>3</v>
      </c>
      <c r="E60" s="55">
        <f>IF(D60="","",D60*100/D$64)</f>
        <v>60</v>
      </c>
    </row>
    <row r="61" spans="2:5" ht="13.5">
      <c r="B61" s="23"/>
      <c r="C61" s="6" t="s">
        <v>51</v>
      </c>
      <c r="D61" s="24">
        <f>COUNTIF(II,"b")</f>
        <v>2</v>
      </c>
      <c r="E61" s="25">
        <f>IF(D61="","",D61*100/D$64)</f>
        <v>40</v>
      </c>
    </row>
    <row r="62" spans="2:5" ht="13.5">
      <c r="B62" s="23"/>
      <c r="C62" s="6" t="s">
        <v>52</v>
      </c>
      <c r="D62" s="24">
        <f>COUNTIF(II,"c")</f>
        <v>0</v>
      </c>
      <c r="E62" s="37">
        <f>IF(D62="","",D62*100/D$64)</f>
        <v>0</v>
      </c>
    </row>
    <row r="63" spans="2:5" ht="14.25" thickBot="1">
      <c r="B63" s="26"/>
      <c r="C63" s="27" t="s">
        <v>42</v>
      </c>
      <c r="D63" s="28">
        <f>(D8)-SUM(D60:D62)</f>
        <v>0</v>
      </c>
      <c r="E63" s="38">
        <f>IF(D63="","",D63*100/D$64)</f>
        <v>0</v>
      </c>
    </row>
    <row r="64" spans="2:5" ht="15" thickBot="1" thickTop="1">
      <c r="B64" s="30"/>
      <c r="C64" s="31" t="s">
        <v>49</v>
      </c>
      <c r="D64" s="32">
        <f>SUM(D60:D63)</f>
        <v>5</v>
      </c>
      <c r="E64" s="33">
        <f>IF(D64="","",D64*100/D$64)</f>
        <v>100</v>
      </c>
    </row>
    <row r="65" spans="2:5" ht="14.25" thickBot="1">
      <c r="B65" s="15" t="s">
        <v>104</v>
      </c>
      <c r="C65" s="34" t="s">
        <v>105</v>
      </c>
      <c r="D65" s="35"/>
      <c r="E65" s="36"/>
    </row>
    <row r="66" spans="2:5" ht="14.25" thickTop="1">
      <c r="B66" s="19"/>
      <c r="C66" s="20" t="s">
        <v>53</v>
      </c>
      <c r="D66" s="21">
        <f>COUNTIF(III,"a")</f>
        <v>2</v>
      </c>
      <c r="E66" s="37">
        <f aca="true" t="shared" si="3" ref="E66:E71">IF(D66="","",D66*100/D$71)</f>
        <v>40</v>
      </c>
    </row>
    <row r="67" spans="2:5" ht="13.5">
      <c r="B67" s="23"/>
      <c r="C67" s="6" t="s">
        <v>54</v>
      </c>
      <c r="D67" s="24">
        <f>COUNTIF(III,"b")</f>
        <v>1</v>
      </c>
      <c r="E67" s="37">
        <f t="shared" si="3"/>
        <v>20</v>
      </c>
    </row>
    <row r="68" spans="2:5" ht="13.5">
      <c r="B68" s="23"/>
      <c r="C68" s="6" t="s">
        <v>55</v>
      </c>
      <c r="D68" s="24">
        <f>COUNTIF(III,"c")</f>
        <v>2</v>
      </c>
      <c r="E68" s="37">
        <f t="shared" si="3"/>
        <v>40</v>
      </c>
    </row>
    <row r="69" spans="2:5" ht="13.5">
      <c r="B69" s="23"/>
      <c r="C69" s="6" t="s">
        <v>47</v>
      </c>
      <c r="D69" s="24">
        <f>COUNTIF(III,"d")</f>
        <v>0</v>
      </c>
      <c r="E69" s="37">
        <f t="shared" si="3"/>
        <v>0</v>
      </c>
    </row>
    <row r="70" spans="2:5" ht="14.25" thickBot="1">
      <c r="B70" s="26"/>
      <c r="C70" s="27" t="s">
        <v>42</v>
      </c>
      <c r="D70" s="28">
        <f>(D8)-SUM(D66:D69)</f>
        <v>0</v>
      </c>
      <c r="E70" s="37">
        <f t="shared" si="3"/>
        <v>0</v>
      </c>
    </row>
    <row r="71" spans="2:5" ht="15" thickBot="1" thickTop="1">
      <c r="B71" s="30"/>
      <c r="C71" s="31" t="s">
        <v>49</v>
      </c>
      <c r="D71" s="32">
        <f>SUM(D66:D70)</f>
        <v>5</v>
      </c>
      <c r="E71" s="33">
        <f t="shared" si="3"/>
        <v>100</v>
      </c>
    </row>
    <row r="72" spans="2:5" ht="14.25" thickBot="1">
      <c r="B72" s="15" t="s">
        <v>106</v>
      </c>
      <c r="C72" s="34" t="s">
        <v>109</v>
      </c>
      <c r="D72" s="35"/>
      <c r="E72" s="36"/>
    </row>
    <row r="73" spans="2:5" ht="14.25" thickTop="1">
      <c r="B73" s="19"/>
      <c r="C73" s="20" t="s">
        <v>56</v>
      </c>
      <c r="D73" s="21">
        <f>SUM('基礎'!Z$14:Z$320)</f>
        <v>0</v>
      </c>
      <c r="E73" s="37">
        <f>IF(D73="","",D73*100/D$67)</f>
        <v>0</v>
      </c>
    </row>
    <row r="74" spans="2:5" ht="13.5">
      <c r="B74" s="23"/>
      <c r="C74" s="6" t="s">
        <v>57</v>
      </c>
      <c r="D74" s="24">
        <f>SUM('基礎'!AA$14:AA$320)</f>
        <v>1</v>
      </c>
      <c r="E74" s="37">
        <f>IF(D74="","",D74*100/D$67)</f>
        <v>100</v>
      </c>
    </row>
    <row r="75" spans="2:5" ht="13.5">
      <c r="B75" s="23"/>
      <c r="C75" s="6" t="s">
        <v>58</v>
      </c>
      <c r="D75" s="24">
        <f>SUM('基礎'!AB$14:AB$320)</f>
        <v>1</v>
      </c>
      <c r="E75" s="37">
        <f>IF(D75="","",D75*100/D$67)</f>
        <v>100</v>
      </c>
    </row>
    <row r="76" spans="2:5" ht="14.25" thickBot="1">
      <c r="B76" s="23"/>
      <c r="C76" s="6" t="s">
        <v>47</v>
      </c>
      <c r="D76" s="24">
        <f>SUM('基礎'!AC$14:AC$320)</f>
        <v>0</v>
      </c>
      <c r="E76" s="37">
        <f>IF(D76="","",D76*100/D$67)</f>
        <v>0</v>
      </c>
    </row>
    <row r="77" spans="2:5" ht="15" thickBot="1" thickTop="1">
      <c r="B77" s="30"/>
      <c r="C77" s="31" t="s">
        <v>49</v>
      </c>
      <c r="D77" s="32">
        <f>SUM(D73:D76)</f>
        <v>2</v>
      </c>
      <c r="E77" s="33"/>
    </row>
    <row r="78" spans="2:5" ht="14.25" thickBot="1">
      <c r="B78" s="15" t="s">
        <v>107</v>
      </c>
      <c r="C78" s="34" t="s">
        <v>108</v>
      </c>
      <c r="D78" s="35"/>
      <c r="E78" s="36"/>
    </row>
    <row r="79" spans="2:5" ht="14.25" thickTop="1">
      <c r="B79" s="19"/>
      <c r="C79" s="20" t="s">
        <v>59</v>
      </c>
      <c r="D79" s="21">
        <f>SUM('基礎'!AE$14:AE$320)</f>
        <v>0</v>
      </c>
      <c r="E79" s="37">
        <f>IF(D79="","",D79*100/D$68)</f>
        <v>0</v>
      </c>
    </row>
    <row r="80" spans="2:5" ht="13.5">
      <c r="B80" s="23"/>
      <c r="C80" s="6" t="s">
        <v>110</v>
      </c>
      <c r="D80" s="24">
        <f>SUM('基礎'!AF$14:AF$320)</f>
        <v>1</v>
      </c>
      <c r="E80" s="37">
        <f>IF(D80="","",D80*100/D$68)</f>
        <v>50</v>
      </c>
    </row>
    <row r="81" spans="2:5" ht="13.5">
      <c r="B81" s="23"/>
      <c r="C81" s="6" t="s">
        <v>60</v>
      </c>
      <c r="D81" s="24">
        <f>SUM('基礎'!AG$14:AG$320)</f>
        <v>1</v>
      </c>
      <c r="E81" s="37">
        <f>IF(D81="","",D81*100/D$68)</f>
        <v>50</v>
      </c>
    </row>
    <row r="82" spans="2:5" ht="14.25" thickBot="1">
      <c r="B82" s="23"/>
      <c r="C82" s="6" t="s">
        <v>47</v>
      </c>
      <c r="D82" s="24">
        <f>SUM('基礎'!AH$14:AH$320)</f>
        <v>0</v>
      </c>
      <c r="E82" s="37">
        <f>IF(D82="","",D82*100/D$68)</f>
        <v>0</v>
      </c>
    </row>
    <row r="83" spans="2:5" ht="15" thickBot="1" thickTop="1">
      <c r="B83" s="30"/>
      <c r="C83" s="31" t="s">
        <v>49</v>
      </c>
      <c r="D83" s="32">
        <f>SUM(D79:D82)</f>
        <v>2</v>
      </c>
      <c r="E83" s="33"/>
    </row>
    <row r="84" spans="2:5" ht="14.25" thickBot="1">
      <c r="B84" s="15" t="s">
        <v>111</v>
      </c>
      <c r="C84" s="34" t="s">
        <v>61</v>
      </c>
      <c r="D84" s="35"/>
      <c r="E84" s="36"/>
    </row>
    <row r="85" spans="2:5" ht="14.25" thickTop="1">
      <c r="B85" s="19"/>
      <c r="C85" s="20" t="s">
        <v>62</v>
      </c>
      <c r="D85" s="21">
        <f>COUNTIF(IV,"a")</f>
        <v>2</v>
      </c>
      <c r="E85" s="37">
        <f aca="true" t="shared" si="4" ref="E85:E90">IF(D85="","",D85*100/D$90)</f>
        <v>40</v>
      </c>
    </row>
    <row r="86" spans="2:5" ht="13.5">
      <c r="B86" s="23"/>
      <c r="C86" s="6" t="s">
        <v>63</v>
      </c>
      <c r="D86" s="24">
        <f>COUNTIF(IV,"b")</f>
        <v>2</v>
      </c>
      <c r="E86" s="37">
        <f t="shared" si="4"/>
        <v>40</v>
      </c>
    </row>
    <row r="87" spans="2:5" ht="13.5">
      <c r="B87" s="23"/>
      <c r="C87" s="6" t="s">
        <v>112</v>
      </c>
      <c r="D87" s="24">
        <f>COUNTIF(IV,"c")</f>
        <v>1</v>
      </c>
      <c r="E87" s="37">
        <f t="shared" si="4"/>
        <v>20</v>
      </c>
    </row>
    <row r="88" spans="2:5" ht="13.5">
      <c r="B88" s="23"/>
      <c r="C88" s="6" t="s">
        <v>47</v>
      </c>
      <c r="D88" s="24">
        <f>COUNTIF(IV,"d")</f>
        <v>0</v>
      </c>
      <c r="E88" s="37">
        <f t="shared" si="4"/>
        <v>0</v>
      </c>
    </row>
    <row r="89" spans="2:5" ht="14.25" thickBot="1">
      <c r="B89" s="26"/>
      <c r="C89" s="27" t="s">
        <v>42</v>
      </c>
      <c r="D89" s="28">
        <f>(D8)-SUM(D85:D88)</f>
        <v>0</v>
      </c>
      <c r="E89" s="37">
        <f t="shared" si="4"/>
        <v>0</v>
      </c>
    </row>
    <row r="90" spans="2:5" ht="15" thickBot="1" thickTop="1">
      <c r="B90" s="30"/>
      <c r="C90" s="31" t="s">
        <v>49</v>
      </c>
      <c r="D90" s="32">
        <f>SUM(D85:D89)</f>
        <v>5</v>
      </c>
      <c r="E90" s="33">
        <f t="shared" si="4"/>
        <v>100</v>
      </c>
    </row>
    <row r="91" spans="2:5" ht="14.25" thickBot="1">
      <c r="B91" s="15" t="s">
        <v>113</v>
      </c>
      <c r="C91" s="34" t="s">
        <v>114</v>
      </c>
      <c r="D91" s="35"/>
      <c r="E91" s="36"/>
    </row>
    <row r="92" spans="2:5" ht="14.25" thickTop="1">
      <c r="B92" s="19"/>
      <c r="C92" s="20" t="s">
        <v>115</v>
      </c>
      <c r="D92" s="21">
        <f>SUM('基礎'!AL$14:AL$320)</f>
        <v>1</v>
      </c>
      <c r="E92" s="37">
        <f>IF(D92="","",D92*100/D$90)</f>
        <v>20</v>
      </c>
    </row>
    <row r="93" spans="2:5" ht="13.5">
      <c r="B93" s="23"/>
      <c r="C93" s="6" t="s">
        <v>116</v>
      </c>
      <c r="D93" s="24">
        <f>SUM('基礎'!AM$14:AM$320)</f>
        <v>1</v>
      </c>
      <c r="E93" s="37">
        <f aca="true" t="shared" si="5" ref="E93:E100">IF(D93="","",D93*100/D$90)</f>
        <v>20</v>
      </c>
    </row>
    <row r="94" spans="2:5" ht="13.5">
      <c r="B94" s="23"/>
      <c r="C94" s="6" t="s">
        <v>64</v>
      </c>
      <c r="D94" s="24">
        <f>SUM('基礎'!AN$14:AN$320)</f>
        <v>2</v>
      </c>
      <c r="E94" s="37">
        <f t="shared" si="5"/>
        <v>40</v>
      </c>
    </row>
    <row r="95" spans="2:5" ht="13.5">
      <c r="B95" s="23"/>
      <c r="C95" s="6" t="s">
        <v>65</v>
      </c>
      <c r="D95" s="24">
        <f>SUM('基礎'!AO$14:AO$320)</f>
        <v>3</v>
      </c>
      <c r="E95" s="37">
        <f t="shared" si="5"/>
        <v>60</v>
      </c>
    </row>
    <row r="96" spans="2:5" ht="13.5">
      <c r="B96" s="23"/>
      <c r="C96" s="6" t="s">
        <v>66</v>
      </c>
      <c r="D96" s="24">
        <f>SUM('基礎'!AP$14:AP$320)</f>
        <v>2</v>
      </c>
      <c r="E96" s="37">
        <f t="shared" si="5"/>
        <v>40</v>
      </c>
    </row>
    <row r="97" spans="2:5" ht="13.5">
      <c r="B97" s="23"/>
      <c r="C97" s="6" t="s">
        <v>117</v>
      </c>
      <c r="D97" s="24">
        <f>SUM('基礎'!AQ$14:AQ$320)</f>
        <v>1</v>
      </c>
      <c r="E97" s="37">
        <f t="shared" si="5"/>
        <v>20</v>
      </c>
    </row>
    <row r="98" spans="2:5" ht="13.5">
      <c r="B98" s="26"/>
      <c r="C98" s="27" t="s">
        <v>118</v>
      </c>
      <c r="D98" s="24">
        <f>SUM('基礎'!AR$14:AR$320)</f>
        <v>0</v>
      </c>
      <c r="E98" s="37">
        <f t="shared" si="5"/>
        <v>0</v>
      </c>
    </row>
    <row r="99" spans="2:5" ht="14.25" thickBot="1">
      <c r="B99" s="26"/>
      <c r="C99" s="27" t="s">
        <v>119</v>
      </c>
      <c r="D99" s="24">
        <f>SUM('基礎'!AS$14:AS$320)</f>
        <v>0</v>
      </c>
      <c r="E99" s="37">
        <f t="shared" si="5"/>
        <v>0</v>
      </c>
    </row>
    <row r="100" spans="2:5" ht="15" thickBot="1" thickTop="1">
      <c r="B100" s="30"/>
      <c r="C100" s="31" t="s">
        <v>49</v>
      </c>
      <c r="D100" s="32">
        <f>SUM(D92:D99)</f>
        <v>10</v>
      </c>
      <c r="E100" s="33">
        <f t="shared" si="5"/>
        <v>200</v>
      </c>
    </row>
  </sheetData>
  <printOptions/>
  <pageMargins left="0.5905511811023623" right="0.5905511811023623" top="0.3937007874015748" bottom="0.5905511811023623" header="0.5118110236220472" footer="0.5118110236220472"/>
  <pageSetup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</cp:lastModifiedBy>
  <cp:lastPrinted>2006-02-20T01:49:00Z</cp:lastPrinted>
  <dcterms:created xsi:type="dcterms:W3CDTF">1997-01-08T22:48:59Z</dcterms:created>
  <dcterms:modified xsi:type="dcterms:W3CDTF">2006-02-20T01:49:21Z</dcterms:modified>
  <cp:category/>
  <cp:version/>
  <cp:contentType/>
  <cp:contentStatus/>
</cp:coreProperties>
</file>